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2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Documents\dah-cass\CP1\"/>
    </mc:Choice>
  </mc:AlternateContent>
  <xr:revisionPtr revIDLastSave="0" documentId="13_ncr:1_{06EA077E-DF55-4DB7-9F8D-2D7E7698AB42}" xr6:coauthVersionLast="47" xr6:coauthVersionMax="47" xr10:uidLastSave="{00000000-0000-0000-0000-000000000000}"/>
  <bookViews>
    <workbookView xWindow="-120" yWindow="-120" windowWidth="57840" windowHeight="32040" activeTab="1" xr2:uid="{A16CCBB0-61DC-4855-B66B-A068FFA4797F}"/>
  </bookViews>
  <sheets>
    <sheet name="basis" sheetId="3" r:id="rId1"/>
    <sheet name="male" sheetId="1" r:id="rId2"/>
    <sheet name="female" sheetId="2" r:id="rId3"/>
  </sheets>
  <definedNames>
    <definedName name="female08">basis!$C$6</definedName>
    <definedName name="female10">basis!$C$12</definedName>
    <definedName name="female100">basis!$C$11</definedName>
    <definedName name="female1000">basis!$C$10</definedName>
    <definedName name="female67">basis!$C$5</definedName>
    <definedName name="femaleAge">male!$L$3</definedName>
    <definedName name="femaleTable">female!$A$2:$J$112</definedName>
    <definedName name="i_">basis!$B$1</definedName>
    <definedName name="jointTable">male!$A$3:$G$58</definedName>
    <definedName name="male08">basis!$B$6</definedName>
    <definedName name="male10">basis!$B$12</definedName>
    <definedName name="male100">basis!$B$11</definedName>
    <definedName name="male1000">basis!$B$10</definedName>
    <definedName name="male64">basis!$B$5</definedName>
    <definedName name="maleAge">male!$L$2</definedName>
    <definedName name="maleTable">male!$A$3:$G$53</definedName>
    <definedName name="married">male!$L$5</definedName>
    <definedName name="spouse">male!$L$4</definedName>
    <definedName name="xcol">male!$N$2</definedName>
    <definedName name="ycol">male!$N$3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M8" i="1" l="1"/>
  <c r="M9" i="1"/>
  <c r="L9" i="1" s="1"/>
  <c r="R9" i="1" s="1"/>
  <c r="M10" i="1"/>
  <c r="M11" i="1"/>
  <c r="L11" i="1" s="1"/>
  <c r="R11" i="1" s="1"/>
  <c r="M12" i="1"/>
  <c r="L12" i="1" s="1"/>
  <c r="R12" i="1" s="1"/>
  <c r="M13" i="1"/>
  <c r="M14" i="1"/>
  <c r="L14" i="1" s="1"/>
  <c r="R14" i="1" s="1"/>
  <c r="M15" i="1"/>
  <c r="M16" i="1"/>
  <c r="L16" i="1" s="1"/>
  <c r="R16" i="1" s="1"/>
  <c r="M17" i="1"/>
  <c r="L17" i="1" s="1"/>
  <c r="R17" i="1" s="1"/>
  <c r="M18" i="1"/>
  <c r="L18" i="1" s="1"/>
  <c r="R18" i="1" s="1"/>
  <c r="M19" i="1"/>
  <c r="M20" i="1"/>
  <c r="M21" i="1"/>
  <c r="L21" i="1" s="1"/>
  <c r="R21" i="1" s="1"/>
  <c r="M22" i="1"/>
  <c r="L22" i="1" s="1"/>
  <c r="R22" i="1" s="1"/>
  <c r="M23" i="1"/>
  <c r="M24" i="1"/>
  <c r="M25" i="1"/>
  <c r="L25" i="1" s="1"/>
  <c r="R25" i="1" s="1"/>
  <c r="M26" i="1"/>
  <c r="L26" i="1" s="1"/>
  <c r="R26" i="1" s="1"/>
  <c r="M27" i="1"/>
  <c r="M28" i="1"/>
  <c r="M29" i="1"/>
  <c r="L29" i="1" s="1"/>
  <c r="R29" i="1" s="1"/>
  <c r="M30" i="1"/>
  <c r="L30" i="1" s="1"/>
  <c r="R30" i="1" s="1"/>
  <c r="M31" i="1"/>
  <c r="M32" i="1"/>
  <c r="L32" i="1" s="1"/>
  <c r="R32" i="1" s="1"/>
  <c r="M33" i="1"/>
  <c r="L33" i="1" s="1"/>
  <c r="R33" i="1" s="1"/>
  <c r="M34" i="1"/>
  <c r="L34" i="1" s="1"/>
  <c r="R34" i="1" s="1"/>
  <c r="M35" i="1"/>
  <c r="L35" i="1" s="1"/>
  <c r="R35" i="1" s="1"/>
  <c r="M36" i="1"/>
  <c r="L36" i="1" s="1"/>
  <c r="R36" i="1" s="1"/>
  <c r="M37" i="1"/>
  <c r="L37" i="1" s="1"/>
  <c r="R37" i="1" s="1"/>
  <c r="M38" i="1"/>
  <c r="L38" i="1" s="1"/>
  <c r="R38" i="1" s="1"/>
  <c r="M39" i="1"/>
  <c r="M40" i="1"/>
  <c r="M41" i="1"/>
  <c r="L41" i="1" s="1"/>
  <c r="R41" i="1" s="1"/>
  <c r="M42" i="1"/>
  <c r="M43" i="1"/>
  <c r="L43" i="1" s="1"/>
  <c r="R43" i="1" s="1"/>
  <c r="M44" i="1"/>
  <c r="L44" i="1" s="1"/>
  <c r="R44" i="1" s="1"/>
  <c r="M45" i="1"/>
  <c r="L45" i="1" s="1"/>
  <c r="R45" i="1" s="1"/>
  <c r="M46" i="1"/>
  <c r="L46" i="1" s="1"/>
  <c r="R46" i="1" s="1"/>
  <c r="N46" i="1"/>
  <c r="N8" i="1"/>
  <c r="N9" i="1"/>
  <c r="N10" i="1"/>
  <c r="N11" i="1"/>
  <c r="N12" i="1"/>
  <c r="N13" i="1"/>
  <c r="N14" i="1"/>
  <c r="N15" i="1"/>
  <c r="N16" i="1"/>
  <c r="N17" i="1"/>
  <c r="N18" i="1"/>
  <c r="N19" i="1"/>
  <c r="N20" i="1"/>
  <c r="N21" i="1"/>
  <c r="N22" i="1"/>
  <c r="N23" i="1"/>
  <c r="N24" i="1"/>
  <c r="N25" i="1"/>
  <c r="N26" i="1"/>
  <c r="N27" i="1"/>
  <c r="N28" i="1"/>
  <c r="N29" i="1"/>
  <c r="N30" i="1"/>
  <c r="N31" i="1"/>
  <c r="N32" i="1"/>
  <c r="N33" i="1"/>
  <c r="N34" i="1"/>
  <c r="N35" i="1"/>
  <c r="N36" i="1"/>
  <c r="N37" i="1"/>
  <c r="N38" i="1"/>
  <c r="N39" i="1"/>
  <c r="N40" i="1"/>
  <c r="N41" i="1"/>
  <c r="N42" i="1"/>
  <c r="N43" i="1"/>
  <c r="N44" i="1"/>
  <c r="N45" i="1"/>
  <c r="N7" i="1"/>
  <c r="P45" i="1"/>
  <c r="P46" i="1"/>
  <c r="P8" i="1"/>
  <c r="P9" i="1"/>
  <c r="P10" i="1"/>
  <c r="P11" i="1"/>
  <c r="P12" i="1"/>
  <c r="P13" i="1"/>
  <c r="P14" i="1"/>
  <c r="P15" i="1"/>
  <c r="P16" i="1"/>
  <c r="P17" i="1"/>
  <c r="P18" i="1"/>
  <c r="P19" i="1"/>
  <c r="P20" i="1"/>
  <c r="P21" i="1"/>
  <c r="P22" i="1"/>
  <c r="P23" i="1"/>
  <c r="P24" i="1"/>
  <c r="P25" i="1"/>
  <c r="P26" i="1"/>
  <c r="P27" i="1"/>
  <c r="P28" i="1"/>
  <c r="P29" i="1"/>
  <c r="P30" i="1"/>
  <c r="P31" i="1"/>
  <c r="P32" i="1"/>
  <c r="P33" i="1"/>
  <c r="P34" i="1"/>
  <c r="P35" i="1"/>
  <c r="P36" i="1"/>
  <c r="P37" i="1"/>
  <c r="P38" i="1"/>
  <c r="P39" i="1"/>
  <c r="P40" i="1"/>
  <c r="P41" i="1"/>
  <c r="P42" i="1"/>
  <c r="P43" i="1"/>
  <c r="P44" i="1"/>
  <c r="P7" i="1"/>
  <c r="A55" i="1"/>
  <c r="A56" i="1" s="1"/>
  <c r="A57" i="1" s="1"/>
  <c r="A58" i="1" s="1"/>
  <c r="A54" i="1"/>
  <c r="K43" i="1"/>
  <c r="K44" i="1" s="1"/>
  <c r="K45" i="1" s="1"/>
  <c r="K46" i="1" s="1"/>
  <c r="L8" i="1"/>
  <c r="R8" i="1" s="1"/>
  <c r="L10" i="1"/>
  <c r="R10" i="1" s="1"/>
  <c r="L13" i="1"/>
  <c r="R13" i="1" s="1"/>
  <c r="L15" i="1"/>
  <c r="R15" i="1" s="1"/>
  <c r="L19" i="1"/>
  <c r="R19" i="1" s="1"/>
  <c r="L20" i="1"/>
  <c r="R20" i="1" s="1"/>
  <c r="L23" i="1"/>
  <c r="R23" i="1" s="1"/>
  <c r="L24" i="1"/>
  <c r="R24" i="1" s="1"/>
  <c r="L27" i="1"/>
  <c r="R27" i="1" s="1"/>
  <c r="L28" i="1"/>
  <c r="R28" i="1" s="1"/>
  <c r="L31" i="1"/>
  <c r="R31" i="1" s="1"/>
  <c r="L39" i="1"/>
  <c r="R39" i="1" s="1"/>
  <c r="L40" i="1"/>
  <c r="R40" i="1" s="1"/>
  <c r="L42" i="1"/>
  <c r="R42" i="1" s="1"/>
  <c r="M7" i="1"/>
  <c r="L7" i="1" s="1"/>
  <c r="R7" i="1" s="1"/>
  <c r="K9" i="1"/>
  <c r="K10" i="1"/>
  <c r="K11" i="1" s="1"/>
  <c r="K12" i="1" s="1"/>
  <c r="K13" i="1" s="1"/>
  <c r="K14" i="1" s="1"/>
  <c r="K15" i="1" s="1"/>
  <c r="K16" i="1" s="1"/>
  <c r="K17" i="1" s="1"/>
  <c r="K18" i="1" s="1"/>
  <c r="K19" i="1" s="1"/>
  <c r="K20" i="1" s="1"/>
  <c r="K21" i="1" s="1"/>
  <c r="K22" i="1" s="1"/>
  <c r="K23" i="1" s="1"/>
  <c r="K24" i="1" s="1"/>
  <c r="K25" i="1" s="1"/>
  <c r="K26" i="1" s="1"/>
  <c r="K27" i="1" s="1"/>
  <c r="K28" i="1" s="1"/>
  <c r="K29" i="1" s="1"/>
  <c r="K30" i="1" s="1"/>
  <c r="K31" i="1" s="1"/>
  <c r="K32" i="1" s="1"/>
  <c r="K33" i="1" s="1"/>
  <c r="K34" i="1" s="1"/>
  <c r="K35" i="1" s="1"/>
  <c r="K36" i="1" s="1"/>
  <c r="K37" i="1" s="1"/>
  <c r="K38" i="1" s="1"/>
  <c r="K39" i="1" s="1"/>
  <c r="K40" i="1" s="1"/>
  <c r="K41" i="1" s="1"/>
  <c r="K42" i="1" s="1"/>
  <c r="K8" i="1"/>
  <c r="C3" i="1"/>
  <c r="F3" i="1"/>
  <c r="C4" i="1"/>
  <c r="F4" i="1"/>
  <c r="C5" i="1"/>
  <c r="F5" i="1"/>
  <c r="C6" i="1"/>
  <c r="F6" i="1"/>
  <c r="C7" i="1"/>
  <c r="F7" i="1"/>
  <c r="C8" i="1"/>
  <c r="F8" i="1"/>
  <c r="C9" i="1"/>
  <c r="F9" i="1"/>
  <c r="C10" i="1"/>
  <c r="F10" i="1"/>
  <c r="C11" i="1"/>
  <c r="F11" i="1"/>
  <c r="C12" i="1"/>
  <c r="F12" i="1"/>
  <c r="C13" i="1"/>
  <c r="F13" i="1"/>
  <c r="C14" i="1"/>
  <c r="F14" i="1"/>
  <c r="C15" i="1"/>
  <c r="F15" i="1"/>
  <c r="C16" i="1"/>
  <c r="F16" i="1"/>
  <c r="C17" i="1"/>
  <c r="F17" i="1"/>
  <c r="F52" i="1"/>
  <c r="F51" i="1"/>
  <c r="F50" i="1"/>
  <c r="F49" i="1"/>
  <c r="F48" i="1"/>
  <c r="F47" i="1"/>
  <c r="F46" i="1"/>
  <c r="F45" i="1"/>
  <c r="F44" i="1"/>
  <c r="F43" i="1"/>
  <c r="F42" i="1"/>
  <c r="F41" i="1"/>
  <c r="F40" i="1"/>
  <c r="F39" i="1"/>
  <c r="F38" i="1"/>
  <c r="F37" i="1"/>
  <c r="F36" i="1"/>
  <c r="F35" i="1"/>
  <c r="F34" i="1"/>
  <c r="F33" i="1"/>
  <c r="F32" i="1"/>
  <c r="F31" i="1"/>
  <c r="F30" i="1"/>
  <c r="F29" i="1"/>
  <c r="F28" i="1"/>
  <c r="F27" i="1"/>
  <c r="F26" i="1"/>
  <c r="F25" i="1"/>
  <c r="F24" i="1"/>
  <c r="F23" i="1"/>
  <c r="F22" i="1"/>
  <c r="F21" i="1"/>
  <c r="F20" i="1"/>
  <c r="F19" i="1"/>
  <c r="F18" i="1"/>
  <c r="D100" i="2"/>
  <c r="F100" i="2" s="1"/>
  <c r="E100" i="2"/>
  <c r="J100" i="2"/>
  <c r="D101" i="2"/>
  <c r="F101" i="2" s="1"/>
  <c r="E101" i="2"/>
  <c r="J101" i="2"/>
  <c r="D102" i="2"/>
  <c r="E102" i="2"/>
  <c r="F102" i="2"/>
  <c r="J102" i="2"/>
  <c r="D103" i="2"/>
  <c r="E103" i="2"/>
  <c r="F103" i="2"/>
  <c r="J103" i="2"/>
  <c r="D104" i="2"/>
  <c r="F104" i="2" s="1"/>
  <c r="E104" i="2"/>
  <c r="J104" i="2"/>
  <c r="D105" i="2"/>
  <c r="E105" i="2"/>
  <c r="F105" i="2"/>
  <c r="J105" i="2"/>
  <c r="D106" i="2"/>
  <c r="E106" i="2"/>
  <c r="F106" i="2"/>
  <c r="J106" i="2"/>
  <c r="D107" i="2"/>
  <c r="F107" i="2" s="1"/>
  <c r="E107" i="2"/>
  <c r="J107" i="2"/>
  <c r="D108" i="2"/>
  <c r="F108" i="2" s="1"/>
  <c r="E108" i="2"/>
  <c r="J108" i="2"/>
  <c r="D109" i="2"/>
  <c r="F109" i="2" s="1"/>
  <c r="E109" i="2"/>
  <c r="J109" i="2"/>
  <c r="D110" i="2"/>
  <c r="E110" i="2"/>
  <c r="F110" i="2"/>
  <c r="J110" i="2"/>
  <c r="D111" i="2"/>
  <c r="E111" i="2"/>
  <c r="F111" i="2"/>
  <c r="J111" i="2"/>
  <c r="D112" i="2"/>
  <c r="F112" i="2" s="1"/>
  <c r="E112" i="2"/>
  <c r="G112" i="2"/>
  <c r="G111" i="2" s="1"/>
  <c r="G110" i="2" s="1"/>
  <c r="G109" i="2" s="1"/>
  <c r="G108" i="2" s="1"/>
  <c r="G107" i="2" s="1"/>
  <c r="G106" i="2" s="1"/>
  <c r="G105" i="2" s="1"/>
  <c r="G104" i="2" s="1"/>
  <c r="G103" i="2" s="1"/>
  <c r="G102" i="2" s="1"/>
  <c r="G101" i="2" s="1"/>
  <c r="G100" i="2" s="1"/>
  <c r="H112" i="2"/>
  <c r="H111" i="2" s="1"/>
  <c r="H110" i="2" s="1"/>
  <c r="H109" i="2" s="1"/>
  <c r="H108" i="2" s="1"/>
  <c r="H107" i="2" s="1"/>
  <c r="H106" i="2" s="1"/>
  <c r="H105" i="2" s="1"/>
  <c r="H104" i="2" s="1"/>
  <c r="H103" i="2" s="1"/>
  <c r="H102" i="2" s="1"/>
  <c r="H101" i="2" s="1"/>
  <c r="H100" i="2" s="1"/>
  <c r="I111" i="2"/>
  <c r="I110" i="2" s="1"/>
  <c r="I109" i="2" s="1"/>
  <c r="I108" i="2" s="1"/>
  <c r="I107" i="2" s="1"/>
  <c r="I106" i="2" s="1"/>
  <c r="I105" i="2" s="1"/>
  <c r="I104" i="2" s="1"/>
  <c r="I103" i="2" s="1"/>
  <c r="I102" i="2" s="1"/>
  <c r="I101" i="2" s="1"/>
  <c r="I100" i="2" s="1"/>
  <c r="J112" i="2"/>
  <c r="C100" i="2"/>
  <c r="C101" i="2"/>
  <c r="C102" i="2"/>
  <c r="C103" i="2"/>
  <c r="C104" i="2"/>
  <c r="C105" i="2"/>
  <c r="C106" i="2"/>
  <c r="C107" i="2"/>
  <c r="C108" i="2"/>
  <c r="C109" i="2"/>
  <c r="C110" i="2"/>
  <c r="C111" i="2"/>
  <c r="C112" i="2"/>
  <c r="A104" i="2"/>
  <c r="A105" i="2" s="1"/>
  <c r="A106" i="2" s="1"/>
  <c r="A107" i="2" s="1"/>
  <c r="A108" i="2" s="1"/>
  <c r="A109" i="2" s="1"/>
  <c r="A110" i="2" s="1"/>
  <c r="A111" i="2" s="1"/>
  <c r="A112" i="2" s="1"/>
  <c r="A103" i="2"/>
  <c r="D3" i="2"/>
  <c r="F3" i="2" s="1"/>
  <c r="E3" i="2"/>
  <c r="J3" i="2"/>
  <c r="D4" i="2"/>
  <c r="F4" i="2" s="1"/>
  <c r="E4" i="2"/>
  <c r="J4" i="2"/>
  <c r="D5" i="2"/>
  <c r="F5" i="2" s="1"/>
  <c r="E5" i="2"/>
  <c r="J5" i="2"/>
  <c r="D6" i="2"/>
  <c r="F6" i="2" s="1"/>
  <c r="E6" i="2"/>
  <c r="J6" i="2"/>
  <c r="D7" i="2"/>
  <c r="E7" i="2"/>
  <c r="F7" i="2"/>
  <c r="J7" i="2"/>
  <c r="D8" i="2"/>
  <c r="E8" i="2"/>
  <c r="F8" i="2"/>
  <c r="J8" i="2"/>
  <c r="D9" i="2"/>
  <c r="E9" i="2"/>
  <c r="F9" i="2"/>
  <c r="J9" i="2"/>
  <c r="D10" i="2"/>
  <c r="F10" i="2" s="1"/>
  <c r="E10" i="2"/>
  <c r="J10" i="2"/>
  <c r="D11" i="2"/>
  <c r="F11" i="2" s="1"/>
  <c r="E11" i="2"/>
  <c r="J11" i="2"/>
  <c r="D12" i="2"/>
  <c r="F12" i="2" s="1"/>
  <c r="E12" i="2"/>
  <c r="J12" i="2"/>
  <c r="D13" i="2"/>
  <c r="F13" i="2" s="1"/>
  <c r="E13" i="2"/>
  <c r="J13" i="2"/>
  <c r="D14" i="2"/>
  <c r="F14" i="2" s="1"/>
  <c r="E14" i="2"/>
  <c r="J14" i="2"/>
  <c r="D15" i="2"/>
  <c r="E15" i="2"/>
  <c r="F15" i="2"/>
  <c r="J15" i="2"/>
  <c r="D16" i="2"/>
  <c r="E16" i="2"/>
  <c r="F16" i="2"/>
  <c r="J16" i="2"/>
  <c r="D17" i="2"/>
  <c r="E17" i="2"/>
  <c r="F17" i="2"/>
  <c r="J17" i="2"/>
  <c r="D18" i="2"/>
  <c r="F18" i="2" s="1"/>
  <c r="E18" i="2"/>
  <c r="J18" i="2"/>
  <c r="D19" i="2"/>
  <c r="F19" i="2" s="1"/>
  <c r="E19" i="2"/>
  <c r="J19" i="2"/>
  <c r="D20" i="2"/>
  <c r="F20" i="2" s="1"/>
  <c r="E20" i="2"/>
  <c r="J20" i="2"/>
  <c r="D21" i="2"/>
  <c r="F21" i="2" s="1"/>
  <c r="E21" i="2"/>
  <c r="J21" i="2"/>
  <c r="D22" i="2"/>
  <c r="F22" i="2" s="1"/>
  <c r="E22" i="2"/>
  <c r="J22" i="2"/>
  <c r="D23" i="2"/>
  <c r="E23" i="2"/>
  <c r="F23" i="2"/>
  <c r="J23" i="2"/>
  <c r="D24" i="2"/>
  <c r="E24" i="2"/>
  <c r="F24" i="2"/>
  <c r="J24" i="2"/>
  <c r="D25" i="2"/>
  <c r="E25" i="2"/>
  <c r="F25" i="2"/>
  <c r="J25" i="2"/>
  <c r="D26" i="2"/>
  <c r="F26" i="2" s="1"/>
  <c r="E26" i="2"/>
  <c r="J26" i="2"/>
  <c r="D27" i="2"/>
  <c r="F27" i="2" s="1"/>
  <c r="E27" i="2"/>
  <c r="J27" i="2"/>
  <c r="D28" i="2"/>
  <c r="E28" i="2"/>
  <c r="F28" i="2"/>
  <c r="J28" i="2"/>
  <c r="D29" i="2"/>
  <c r="F29" i="2" s="1"/>
  <c r="E29" i="2"/>
  <c r="J29" i="2"/>
  <c r="D30" i="2"/>
  <c r="F30" i="2" s="1"/>
  <c r="E30" i="2"/>
  <c r="J30" i="2"/>
  <c r="D31" i="2"/>
  <c r="E31" i="2"/>
  <c r="F31" i="2"/>
  <c r="J31" i="2"/>
  <c r="D32" i="2"/>
  <c r="E32" i="2"/>
  <c r="F32" i="2"/>
  <c r="J32" i="2"/>
  <c r="D33" i="2"/>
  <c r="E33" i="2"/>
  <c r="F33" i="2"/>
  <c r="J33" i="2"/>
  <c r="D34" i="2"/>
  <c r="F34" i="2" s="1"/>
  <c r="E34" i="2"/>
  <c r="J34" i="2"/>
  <c r="D35" i="2"/>
  <c r="F35" i="2" s="1"/>
  <c r="E35" i="2"/>
  <c r="J35" i="2"/>
  <c r="D36" i="2"/>
  <c r="E36" i="2"/>
  <c r="F36" i="2"/>
  <c r="J36" i="2"/>
  <c r="D37" i="2"/>
  <c r="F37" i="2" s="1"/>
  <c r="E37" i="2"/>
  <c r="J37" i="2"/>
  <c r="D38" i="2"/>
  <c r="F38" i="2" s="1"/>
  <c r="E38" i="2"/>
  <c r="J38" i="2"/>
  <c r="D39" i="2"/>
  <c r="E39" i="2"/>
  <c r="F39" i="2"/>
  <c r="J39" i="2"/>
  <c r="D40" i="2"/>
  <c r="E40" i="2"/>
  <c r="F40" i="2"/>
  <c r="J40" i="2"/>
  <c r="D41" i="2"/>
  <c r="E41" i="2"/>
  <c r="F41" i="2"/>
  <c r="J41" i="2"/>
  <c r="D42" i="2"/>
  <c r="F42" i="2" s="1"/>
  <c r="E42" i="2"/>
  <c r="J42" i="2"/>
  <c r="D43" i="2"/>
  <c r="F43" i="2" s="1"/>
  <c r="E43" i="2"/>
  <c r="J43" i="2"/>
  <c r="D44" i="2"/>
  <c r="E44" i="2"/>
  <c r="F44" i="2"/>
  <c r="J44" i="2"/>
  <c r="D45" i="2"/>
  <c r="F45" i="2" s="1"/>
  <c r="E45" i="2"/>
  <c r="J45" i="2"/>
  <c r="D46" i="2"/>
  <c r="F46" i="2" s="1"/>
  <c r="E46" i="2"/>
  <c r="J46" i="2"/>
  <c r="D47" i="2"/>
  <c r="E47" i="2"/>
  <c r="F47" i="2"/>
  <c r="J47" i="2"/>
  <c r="D48" i="2"/>
  <c r="E48" i="2"/>
  <c r="F48" i="2"/>
  <c r="J48" i="2"/>
  <c r="D49" i="2"/>
  <c r="E49" i="2"/>
  <c r="F49" i="2"/>
  <c r="J49" i="2"/>
  <c r="D50" i="2"/>
  <c r="F50" i="2" s="1"/>
  <c r="E50" i="2"/>
  <c r="J50" i="2"/>
  <c r="D51" i="2"/>
  <c r="F51" i="2" s="1"/>
  <c r="E51" i="2"/>
  <c r="J51" i="2"/>
  <c r="D52" i="2"/>
  <c r="E52" i="2"/>
  <c r="F52" i="2"/>
  <c r="J52" i="2"/>
  <c r="D53" i="2"/>
  <c r="F53" i="2" s="1"/>
  <c r="E53" i="2"/>
  <c r="J53" i="2"/>
  <c r="D54" i="2"/>
  <c r="F54" i="2" s="1"/>
  <c r="E54" i="2"/>
  <c r="J54" i="2"/>
  <c r="D55" i="2"/>
  <c r="E55" i="2"/>
  <c r="F55" i="2"/>
  <c r="J55" i="2"/>
  <c r="D56" i="2"/>
  <c r="E56" i="2"/>
  <c r="F56" i="2"/>
  <c r="J56" i="2"/>
  <c r="D57" i="2"/>
  <c r="E57" i="2"/>
  <c r="F57" i="2"/>
  <c r="J57" i="2"/>
  <c r="D58" i="2"/>
  <c r="F58" i="2" s="1"/>
  <c r="E58" i="2"/>
  <c r="J58" i="2"/>
  <c r="D59" i="2"/>
  <c r="F59" i="2" s="1"/>
  <c r="E59" i="2"/>
  <c r="J59" i="2"/>
  <c r="D60" i="2"/>
  <c r="E60" i="2"/>
  <c r="F60" i="2"/>
  <c r="J60" i="2"/>
  <c r="D61" i="2"/>
  <c r="F61" i="2" s="1"/>
  <c r="E61" i="2"/>
  <c r="J61" i="2"/>
  <c r="D62" i="2"/>
  <c r="F62" i="2" s="1"/>
  <c r="E62" i="2"/>
  <c r="J62" i="2"/>
  <c r="D63" i="2"/>
  <c r="E63" i="2"/>
  <c r="F63" i="2"/>
  <c r="J63" i="2"/>
  <c r="D64" i="2"/>
  <c r="E64" i="2"/>
  <c r="F64" i="2"/>
  <c r="J64" i="2"/>
  <c r="D65" i="2"/>
  <c r="E65" i="2"/>
  <c r="F65" i="2"/>
  <c r="J65" i="2"/>
  <c r="D66" i="2"/>
  <c r="F66" i="2" s="1"/>
  <c r="E66" i="2"/>
  <c r="J66" i="2"/>
  <c r="D67" i="2"/>
  <c r="F67" i="2" s="1"/>
  <c r="E67" i="2"/>
  <c r="J67" i="2"/>
  <c r="D68" i="2"/>
  <c r="E68" i="2"/>
  <c r="F68" i="2"/>
  <c r="J68" i="2"/>
  <c r="D69" i="2"/>
  <c r="F69" i="2" s="1"/>
  <c r="E69" i="2"/>
  <c r="J69" i="2"/>
  <c r="D70" i="2"/>
  <c r="F70" i="2" s="1"/>
  <c r="E70" i="2"/>
  <c r="J70" i="2"/>
  <c r="D71" i="2"/>
  <c r="E71" i="2"/>
  <c r="F71" i="2"/>
  <c r="J71" i="2"/>
  <c r="D72" i="2"/>
  <c r="E72" i="2"/>
  <c r="F72" i="2"/>
  <c r="J72" i="2"/>
  <c r="D73" i="2"/>
  <c r="E73" i="2"/>
  <c r="F73" i="2"/>
  <c r="J73" i="2"/>
  <c r="D74" i="2"/>
  <c r="F74" i="2" s="1"/>
  <c r="E74" i="2"/>
  <c r="J74" i="2"/>
  <c r="D75" i="2"/>
  <c r="F75" i="2" s="1"/>
  <c r="E75" i="2"/>
  <c r="J75" i="2"/>
  <c r="D76" i="2"/>
  <c r="E76" i="2"/>
  <c r="F76" i="2"/>
  <c r="J76" i="2"/>
  <c r="D77" i="2"/>
  <c r="F77" i="2" s="1"/>
  <c r="E77" i="2"/>
  <c r="J77" i="2"/>
  <c r="D78" i="2"/>
  <c r="F78" i="2" s="1"/>
  <c r="E78" i="2"/>
  <c r="J78" i="2"/>
  <c r="D79" i="2"/>
  <c r="E79" i="2"/>
  <c r="F79" i="2"/>
  <c r="J79" i="2"/>
  <c r="D80" i="2"/>
  <c r="E80" i="2"/>
  <c r="F80" i="2"/>
  <c r="J80" i="2"/>
  <c r="D81" i="2"/>
  <c r="E81" i="2"/>
  <c r="F81" i="2"/>
  <c r="J81" i="2"/>
  <c r="D82" i="2"/>
  <c r="F82" i="2" s="1"/>
  <c r="E82" i="2"/>
  <c r="J82" i="2"/>
  <c r="D83" i="2"/>
  <c r="F83" i="2" s="1"/>
  <c r="E83" i="2"/>
  <c r="J83" i="2"/>
  <c r="D84" i="2"/>
  <c r="E84" i="2"/>
  <c r="F84" i="2"/>
  <c r="J84" i="2"/>
  <c r="D85" i="2"/>
  <c r="F85" i="2" s="1"/>
  <c r="E85" i="2"/>
  <c r="J85" i="2"/>
  <c r="D86" i="2"/>
  <c r="F86" i="2" s="1"/>
  <c r="E86" i="2"/>
  <c r="J86" i="2"/>
  <c r="D87" i="2"/>
  <c r="E87" i="2"/>
  <c r="F87" i="2"/>
  <c r="J87" i="2"/>
  <c r="D88" i="2"/>
  <c r="E88" i="2"/>
  <c r="F88" i="2"/>
  <c r="J88" i="2"/>
  <c r="D89" i="2"/>
  <c r="E89" i="2"/>
  <c r="F89" i="2"/>
  <c r="J89" i="2"/>
  <c r="D90" i="2"/>
  <c r="F90" i="2" s="1"/>
  <c r="E90" i="2"/>
  <c r="J90" i="2"/>
  <c r="D91" i="2"/>
  <c r="F91" i="2" s="1"/>
  <c r="E91" i="2"/>
  <c r="J91" i="2"/>
  <c r="D92" i="2"/>
  <c r="E92" i="2"/>
  <c r="F92" i="2"/>
  <c r="J92" i="2"/>
  <c r="D93" i="2"/>
  <c r="F93" i="2" s="1"/>
  <c r="E93" i="2"/>
  <c r="J93" i="2"/>
  <c r="D94" i="2"/>
  <c r="F94" i="2" s="1"/>
  <c r="E94" i="2"/>
  <c r="J94" i="2"/>
  <c r="D95" i="2"/>
  <c r="E95" i="2"/>
  <c r="F95" i="2"/>
  <c r="J95" i="2"/>
  <c r="D96" i="2"/>
  <c r="E96" i="2"/>
  <c r="F96" i="2"/>
  <c r="J96" i="2"/>
  <c r="D97" i="2"/>
  <c r="E97" i="2"/>
  <c r="F97" i="2"/>
  <c r="J97" i="2"/>
  <c r="D98" i="2"/>
  <c r="F98" i="2" s="1"/>
  <c r="E98" i="2"/>
  <c r="J98" i="2"/>
  <c r="D99" i="2"/>
  <c r="F99" i="2" s="1"/>
  <c r="E99" i="2"/>
  <c r="J99" i="2"/>
  <c r="J2" i="2"/>
  <c r="D2" i="2"/>
  <c r="C99" i="2"/>
  <c r="C98" i="2"/>
  <c r="C97" i="2"/>
  <c r="C96" i="2"/>
  <c r="C95" i="2"/>
  <c r="C94" i="2"/>
  <c r="C93" i="2"/>
  <c r="C92" i="2"/>
  <c r="C91" i="2"/>
  <c r="C90" i="2"/>
  <c r="C89" i="2"/>
  <c r="C88" i="2"/>
  <c r="C87" i="2"/>
  <c r="C86" i="2"/>
  <c r="C85" i="2"/>
  <c r="C84" i="2"/>
  <c r="C83" i="2"/>
  <c r="C82" i="2"/>
  <c r="C81" i="2"/>
  <c r="C80" i="2"/>
  <c r="C79" i="2"/>
  <c r="C78" i="2"/>
  <c r="C77" i="2"/>
  <c r="C76" i="2"/>
  <c r="C75" i="2"/>
  <c r="C74" i="2"/>
  <c r="C73" i="2"/>
  <c r="C72" i="2"/>
  <c r="C71" i="2"/>
  <c r="C70" i="2"/>
  <c r="C69" i="2"/>
  <c r="C68" i="2"/>
  <c r="C67" i="2"/>
  <c r="C66" i="2"/>
  <c r="C65" i="2"/>
  <c r="C64" i="2"/>
  <c r="C63" i="2"/>
  <c r="C62" i="2"/>
  <c r="C61" i="2"/>
  <c r="C60" i="2"/>
  <c r="C59" i="2"/>
  <c r="C58" i="2"/>
  <c r="C57" i="2"/>
  <c r="C56" i="2"/>
  <c r="C55" i="2"/>
  <c r="C54" i="2"/>
  <c r="C53" i="2"/>
  <c r="C52" i="2"/>
  <c r="C51" i="2"/>
  <c r="C50" i="2"/>
  <c r="C49" i="2"/>
  <c r="C48" i="2"/>
  <c r="C47" i="2"/>
  <c r="C46" i="2"/>
  <c r="C45" i="2"/>
  <c r="C44" i="2"/>
  <c r="C43" i="2"/>
  <c r="C42" i="2"/>
  <c r="C41" i="2"/>
  <c r="C40" i="2"/>
  <c r="C39" i="2"/>
  <c r="C38" i="2"/>
  <c r="C37" i="2"/>
  <c r="C36" i="2"/>
  <c r="C35" i="2"/>
  <c r="C34" i="2"/>
  <c r="C33" i="2"/>
  <c r="C32" i="2"/>
  <c r="C31" i="2"/>
  <c r="C30" i="2"/>
  <c r="C29" i="2"/>
  <c r="C28" i="2"/>
  <c r="C27" i="2"/>
  <c r="C26" i="2"/>
  <c r="C25" i="2"/>
  <c r="C24" i="2"/>
  <c r="C23" i="2"/>
  <c r="C22" i="2"/>
  <c r="C21" i="2"/>
  <c r="C20" i="2"/>
  <c r="C19" i="2"/>
  <c r="C18" i="2"/>
  <c r="C17" i="2"/>
  <c r="C16" i="2"/>
  <c r="C15" i="2"/>
  <c r="C14" i="2"/>
  <c r="C13" i="2"/>
  <c r="C12" i="2"/>
  <c r="C11" i="2"/>
  <c r="C10" i="2"/>
  <c r="C9" i="2"/>
  <c r="C8" i="2"/>
  <c r="C7" i="2"/>
  <c r="C6" i="2"/>
  <c r="C5" i="2"/>
  <c r="C4" i="2"/>
  <c r="C3" i="2"/>
  <c r="F2" i="2"/>
  <c r="C2" i="2"/>
  <c r="C18" i="1"/>
  <c r="C19" i="1"/>
  <c r="C20" i="1"/>
  <c r="C21" i="1"/>
  <c r="C22" i="1"/>
  <c r="C23" i="1"/>
  <c r="C24" i="1"/>
  <c r="C25" i="1"/>
  <c r="C26" i="1"/>
  <c r="C27" i="1"/>
  <c r="C28" i="1"/>
  <c r="C29" i="1"/>
  <c r="C30" i="1"/>
  <c r="C31" i="1"/>
  <c r="C32" i="1"/>
  <c r="C33" i="1"/>
  <c r="C34" i="1"/>
  <c r="C35" i="1"/>
  <c r="C36" i="1"/>
  <c r="C37" i="1"/>
  <c r="C38" i="1"/>
  <c r="C39" i="1"/>
  <c r="C40" i="1"/>
  <c r="C41" i="1"/>
  <c r="C42" i="1"/>
  <c r="C43" i="1"/>
  <c r="C44" i="1"/>
  <c r="C45" i="1"/>
  <c r="C46" i="1"/>
  <c r="C47" i="1"/>
  <c r="C48" i="1"/>
  <c r="C49" i="1"/>
  <c r="C50" i="1"/>
  <c r="C51" i="1"/>
  <c r="C52" i="1"/>
  <c r="O7" i="1" l="1"/>
  <c r="Q7" i="1" s="1"/>
  <c r="R49" i="1"/>
  <c r="O11" i="1"/>
  <c r="Q11" i="1" s="1"/>
  <c r="O37" i="1"/>
  <c r="Q37" i="1" s="1"/>
  <c r="O29" i="1"/>
  <c r="Q29" i="1" s="1"/>
  <c r="O21" i="1"/>
  <c r="Q21" i="1" s="1"/>
  <c r="O13" i="1"/>
  <c r="Q13" i="1" s="1"/>
  <c r="O36" i="1"/>
  <c r="Q36" i="1" s="1"/>
  <c r="O28" i="1"/>
  <c r="Q28" i="1" s="1"/>
  <c r="O20" i="1"/>
  <c r="Q20" i="1" s="1"/>
  <c r="O12" i="1"/>
  <c r="Q12" i="1" s="1"/>
  <c r="O39" i="1"/>
  <c r="Q39" i="1" s="1"/>
  <c r="O31" i="1"/>
  <c r="Q31" i="1" s="1"/>
  <c r="O23" i="1"/>
  <c r="Q23" i="1" s="1"/>
  <c r="O15" i="1"/>
  <c r="Q15" i="1" s="1"/>
  <c r="O38" i="1"/>
  <c r="Q38" i="1" s="1"/>
  <c r="O30" i="1"/>
  <c r="Q30" i="1" s="1"/>
  <c r="O22" i="1"/>
  <c r="Q22" i="1" s="1"/>
  <c r="O14" i="1"/>
  <c r="Q14" i="1" s="1"/>
  <c r="O45" i="1"/>
  <c r="Q45" i="1" s="1"/>
  <c r="O42" i="1"/>
  <c r="Q42" i="1" s="1"/>
  <c r="O34" i="1"/>
  <c r="Q34" i="1" s="1"/>
  <c r="O26" i="1"/>
  <c r="Q26" i="1" s="1"/>
  <c r="O18" i="1"/>
  <c r="Q18" i="1" s="1"/>
  <c r="O10" i="1"/>
  <c r="Q10" i="1" s="1"/>
  <c r="O44" i="1"/>
  <c r="Q44" i="1" s="1"/>
  <c r="O41" i="1"/>
  <c r="Q41" i="1" s="1"/>
  <c r="O33" i="1"/>
  <c r="Q33" i="1" s="1"/>
  <c r="O25" i="1"/>
  <c r="Q25" i="1" s="1"/>
  <c r="O17" i="1"/>
  <c r="Q17" i="1" s="1"/>
  <c r="O9" i="1"/>
  <c r="Q9" i="1" s="1"/>
  <c r="O43" i="1"/>
  <c r="Q43" i="1" s="1"/>
  <c r="O46" i="1"/>
  <c r="Q46" i="1" s="1"/>
  <c r="O35" i="1"/>
  <c r="Q35" i="1" s="1"/>
  <c r="O27" i="1"/>
  <c r="Q27" i="1" s="1"/>
  <c r="O19" i="1"/>
  <c r="Q19" i="1" s="1"/>
  <c r="O40" i="1"/>
  <c r="Q40" i="1" s="1"/>
  <c r="O32" i="1"/>
  <c r="Q32" i="1" s="1"/>
  <c r="O24" i="1"/>
  <c r="Q24" i="1" s="1"/>
  <c r="O16" i="1"/>
  <c r="Q16" i="1" s="1"/>
  <c r="O8" i="1"/>
  <c r="Q8" i="1" s="1"/>
  <c r="C53" i="1"/>
  <c r="F53" i="1"/>
  <c r="E2" i="2"/>
  <c r="Q49" i="1" l="1"/>
  <c r="O52" i="1" s="1"/>
  <c r="D52" i="1"/>
  <c r="D51" i="1" s="1"/>
  <c r="D50" i="1" s="1"/>
  <c r="D49" i="1" s="1"/>
  <c r="D48" i="1" s="1"/>
  <c r="D47" i="1" s="1"/>
  <c r="D46" i="1" s="1"/>
  <c r="D45" i="1" s="1"/>
  <c r="D44" i="1" s="1"/>
  <c r="D43" i="1" s="1"/>
  <c r="D42" i="1" s="1"/>
  <c r="D41" i="1" s="1"/>
  <c r="D40" i="1" s="1"/>
  <c r="D39" i="1" s="1"/>
  <c r="D38" i="1" s="1"/>
  <c r="D37" i="1" s="1"/>
  <c r="D36" i="1" s="1"/>
  <c r="D35" i="1" s="1"/>
  <c r="D34" i="1" s="1"/>
  <c r="D33" i="1" s="1"/>
  <c r="D32" i="1" s="1"/>
  <c r="D31" i="1" s="1"/>
  <c r="D30" i="1" s="1"/>
  <c r="D29" i="1" s="1"/>
  <c r="D28" i="1" s="1"/>
  <c r="D27" i="1" s="1"/>
  <c r="D26" i="1" s="1"/>
  <c r="D25" i="1" s="1"/>
  <c r="D24" i="1" s="1"/>
  <c r="D23" i="1" s="1"/>
  <c r="D22" i="1" s="1"/>
  <c r="D21" i="1" s="1"/>
  <c r="D20" i="1" s="1"/>
  <c r="D19" i="1" s="1"/>
  <c r="D18" i="1" s="1"/>
  <c r="D17" i="1" s="1"/>
  <c r="D16" i="1" s="1"/>
  <c r="D15" i="1" s="1"/>
  <c r="D14" i="1" s="1"/>
  <c r="D13" i="1" s="1"/>
  <c r="D12" i="1" s="1"/>
  <c r="D11" i="1" s="1"/>
  <c r="D10" i="1" s="1"/>
  <c r="D9" i="1" s="1"/>
  <c r="D8" i="1" s="1"/>
  <c r="D7" i="1" s="1"/>
  <c r="D6" i="1" s="1"/>
  <c r="D5" i="1" s="1"/>
  <c r="D4" i="1" s="1"/>
  <c r="D3" i="1" s="1"/>
  <c r="G52" i="1" l="1"/>
  <c r="G51" i="1" s="1"/>
  <c r="G50" i="1" s="1"/>
  <c r="G49" i="1" s="1"/>
  <c r="G48" i="1" s="1"/>
  <c r="G47" i="1" s="1"/>
  <c r="G46" i="1" s="1"/>
  <c r="G45" i="1" s="1"/>
  <c r="G44" i="1" s="1"/>
  <c r="G43" i="1" s="1"/>
  <c r="G42" i="1" s="1"/>
  <c r="G41" i="1" s="1"/>
  <c r="G40" i="1" s="1"/>
  <c r="G39" i="1" s="1"/>
  <c r="G38" i="1" s="1"/>
  <c r="G37" i="1" s="1"/>
  <c r="G36" i="1" s="1"/>
  <c r="G35" i="1" s="1"/>
  <c r="G34" i="1" s="1"/>
  <c r="G33" i="1" s="1"/>
  <c r="G32" i="1" s="1"/>
  <c r="G31" i="1" s="1"/>
  <c r="G30" i="1" s="1"/>
  <c r="G29" i="1" s="1"/>
  <c r="G28" i="1" s="1"/>
  <c r="G27" i="1" s="1"/>
  <c r="G26" i="1" s="1"/>
  <c r="G25" i="1" s="1"/>
  <c r="G24" i="1" s="1"/>
  <c r="G23" i="1" s="1"/>
  <c r="G22" i="1" s="1"/>
  <c r="G21" i="1" s="1"/>
  <c r="G20" i="1" s="1"/>
  <c r="G19" i="1" s="1"/>
  <c r="G18" i="1" s="1"/>
  <c r="G17" i="1" s="1"/>
  <c r="G16" i="1" s="1"/>
  <c r="G15" i="1" s="1"/>
  <c r="G14" i="1" s="1"/>
  <c r="G13" i="1" s="1"/>
  <c r="G12" i="1" s="1"/>
  <c r="G11" i="1" s="1"/>
  <c r="G10" i="1" s="1"/>
  <c r="G9" i="1" s="1"/>
  <c r="G8" i="1" s="1"/>
  <c r="G7" i="1" s="1"/>
  <c r="G6" i="1" s="1"/>
  <c r="G5" i="1" s="1"/>
  <c r="G4" i="1" s="1"/>
  <c r="G3" i="1" s="1"/>
  <c r="I99" i="2"/>
  <c r="I98" i="2" s="1"/>
  <c r="I97" i="2" s="1"/>
  <c r="I96" i="2" s="1"/>
  <c r="I95" i="2" s="1"/>
  <c r="I94" i="2" s="1"/>
  <c r="I93" i="2" s="1"/>
  <c r="I92" i="2" s="1"/>
  <c r="I91" i="2" s="1"/>
  <c r="I90" i="2" s="1"/>
  <c r="I89" i="2" s="1"/>
  <c r="I88" i="2" s="1"/>
  <c r="I87" i="2" s="1"/>
  <c r="I86" i="2" s="1"/>
  <c r="I85" i="2" s="1"/>
  <c r="I84" i="2" s="1"/>
  <c r="I83" i="2" s="1"/>
  <c r="I82" i="2" s="1"/>
  <c r="I81" i="2" s="1"/>
  <c r="I80" i="2" s="1"/>
  <c r="I79" i="2" s="1"/>
  <c r="I78" i="2" s="1"/>
  <c r="I77" i="2" s="1"/>
  <c r="I76" i="2" s="1"/>
  <c r="I75" i="2" s="1"/>
  <c r="I74" i="2" s="1"/>
  <c r="I73" i="2" s="1"/>
  <c r="I72" i="2" s="1"/>
  <c r="I71" i="2" s="1"/>
  <c r="I70" i="2" s="1"/>
  <c r="I69" i="2" s="1"/>
  <c r="I68" i="2" s="1"/>
  <c r="I67" i="2" s="1"/>
  <c r="I66" i="2" s="1"/>
  <c r="I65" i="2" s="1"/>
  <c r="I64" i="2" s="1"/>
  <c r="I63" i="2" s="1"/>
  <c r="I62" i="2" s="1"/>
  <c r="I61" i="2" s="1"/>
  <c r="I60" i="2" s="1"/>
  <c r="I59" i="2" s="1"/>
  <c r="I58" i="2" s="1"/>
  <c r="I57" i="2" s="1"/>
  <c r="I56" i="2" s="1"/>
  <c r="I55" i="2" s="1"/>
  <c r="I54" i="2" s="1"/>
  <c r="I53" i="2" s="1"/>
  <c r="I52" i="2" s="1"/>
  <c r="I51" i="2" s="1"/>
  <c r="I50" i="2" s="1"/>
  <c r="I49" i="2" s="1"/>
  <c r="I48" i="2" s="1"/>
  <c r="I47" i="2" s="1"/>
  <c r="I46" i="2" s="1"/>
  <c r="I45" i="2" s="1"/>
  <c r="I44" i="2" s="1"/>
  <c r="I43" i="2" s="1"/>
  <c r="I42" i="2" s="1"/>
  <c r="I41" i="2" s="1"/>
  <c r="I40" i="2" s="1"/>
  <c r="I39" i="2" s="1"/>
  <c r="I38" i="2" s="1"/>
  <c r="I37" i="2" s="1"/>
  <c r="I36" i="2" s="1"/>
  <c r="I35" i="2" s="1"/>
  <c r="I34" i="2" s="1"/>
  <c r="I33" i="2" s="1"/>
  <c r="I32" i="2" s="1"/>
  <c r="I31" i="2" s="1"/>
  <c r="I30" i="2" s="1"/>
  <c r="I29" i="2" s="1"/>
  <c r="I28" i="2" s="1"/>
  <c r="I27" i="2" s="1"/>
  <c r="I26" i="2" s="1"/>
  <c r="I25" i="2" s="1"/>
  <c r="I24" i="2" s="1"/>
  <c r="I23" i="2" s="1"/>
  <c r="I22" i="2" s="1"/>
  <c r="I21" i="2" s="1"/>
  <c r="I20" i="2" s="1"/>
  <c r="I19" i="2" s="1"/>
  <c r="I18" i="2" s="1"/>
  <c r="I17" i="2" s="1"/>
  <c r="I16" i="2" s="1"/>
  <c r="I15" i="2" s="1"/>
  <c r="I14" i="2" s="1"/>
  <c r="I13" i="2" s="1"/>
  <c r="I12" i="2" s="1"/>
  <c r="I11" i="2" s="1"/>
  <c r="I10" i="2" s="1"/>
  <c r="I9" i="2" s="1"/>
  <c r="I8" i="2" s="1"/>
  <c r="I7" i="2" s="1"/>
  <c r="I6" i="2" s="1"/>
  <c r="I5" i="2" s="1"/>
  <c r="I4" i="2" s="1"/>
  <c r="I3" i="2" s="1"/>
  <c r="I2" i="2" s="1"/>
  <c r="G99" i="2"/>
  <c r="G98" i="2"/>
  <c r="G97" i="2" s="1"/>
  <c r="G96" i="2" s="1"/>
  <c r="G95" i="2" s="1"/>
  <c r="G94" i="2" s="1"/>
  <c r="G93" i="2" s="1"/>
  <c r="G92" i="2" s="1"/>
  <c r="G91" i="2" s="1"/>
  <c r="G90" i="2" s="1"/>
  <c r="G89" i="2" s="1"/>
  <c r="G88" i="2" s="1"/>
  <c r="G87" i="2" s="1"/>
  <c r="G86" i="2" s="1"/>
  <c r="G85" i="2" s="1"/>
  <c r="G84" i="2" s="1"/>
  <c r="G83" i="2" s="1"/>
  <c r="G82" i="2" s="1"/>
  <c r="G81" i="2" s="1"/>
  <c r="G80" i="2" s="1"/>
  <c r="G79" i="2" s="1"/>
  <c r="G78" i="2" s="1"/>
  <c r="G77" i="2" s="1"/>
  <c r="G76" i="2" s="1"/>
  <c r="G75" i="2" s="1"/>
  <c r="G74" i="2" s="1"/>
  <c r="G73" i="2" s="1"/>
  <c r="G72" i="2" s="1"/>
  <c r="G71" i="2" s="1"/>
  <c r="G70" i="2" s="1"/>
  <c r="G69" i="2" s="1"/>
  <c r="G68" i="2" s="1"/>
  <c r="G67" i="2" s="1"/>
  <c r="G66" i="2" s="1"/>
  <c r="G65" i="2" s="1"/>
  <c r="G64" i="2" s="1"/>
  <c r="G63" i="2" s="1"/>
  <c r="G62" i="2" s="1"/>
  <c r="G61" i="2" s="1"/>
  <c r="G60" i="2" s="1"/>
  <c r="G59" i="2" s="1"/>
  <c r="G58" i="2" s="1"/>
  <c r="G57" i="2" s="1"/>
  <c r="G56" i="2" s="1"/>
  <c r="G55" i="2" s="1"/>
  <c r="G54" i="2" s="1"/>
  <c r="G53" i="2" s="1"/>
  <c r="G52" i="2" s="1"/>
  <c r="G51" i="2" s="1"/>
  <c r="G50" i="2" s="1"/>
  <c r="G49" i="2" s="1"/>
  <c r="G48" i="2" s="1"/>
  <c r="G47" i="2" s="1"/>
  <c r="G46" i="2" s="1"/>
  <c r="G45" i="2" s="1"/>
  <c r="G44" i="2" s="1"/>
  <c r="G43" i="2" s="1"/>
  <c r="G42" i="2" s="1"/>
  <c r="G41" i="2" s="1"/>
  <c r="G40" i="2" s="1"/>
  <c r="G39" i="2" s="1"/>
  <c r="G38" i="2" s="1"/>
  <c r="G37" i="2" s="1"/>
  <c r="G36" i="2" s="1"/>
  <c r="G35" i="2" s="1"/>
  <c r="G34" i="2" s="1"/>
  <c r="G33" i="2" s="1"/>
  <c r="G32" i="2" s="1"/>
  <c r="G31" i="2" s="1"/>
  <c r="G30" i="2" s="1"/>
  <c r="G29" i="2" s="1"/>
  <c r="G28" i="2" s="1"/>
  <c r="G27" i="2" s="1"/>
  <c r="G26" i="2" s="1"/>
  <c r="G25" i="2" s="1"/>
  <c r="G24" i="2" s="1"/>
  <c r="G23" i="2" s="1"/>
  <c r="G22" i="2" s="1"/>
  <c r="G21" i="2" s="1"/>
  <c r="G20" i="2" s="1"/>
  <c r="G19" i="2" s="1"/>
  <c r="G18" i="2" s="1"/>
  <c r="G17" i="2" s="1"/>
  <c r="G16" i="2" s="1"/>
  <c r="G15" i="2" s="1"/>
  <c r="G14" i="2" s="1"/>
  <c r="G13" i="2" s="1"/>
  <c r="G12" i="2" s="1"/>
  <c r="G11" i="2" s="1"/>
  <c r="G10" i="2" s="1"/>
  <c r="G9" i="2" s="1"/>
  <c r="G8" i="2" s="1"/>
  <c r="G7" i="2" s="1"/>
  <c r="G6" i="2" s="1"/>
  <c r="G5" i="2" s="1"/>
  <c r="G4" i="2" s="1"/>
  <c r="G3" i="2" s="1"/>
  <c r="G2" i="2" s="1"/>
  <c r="H99" i="2"/>
  <c r="H98" i="2"/>
  <c r="H97" i="2" s="1"/>
  <c r="H96" i="2" s="1"/>
  <c r="H95" i="2" s="1"/>
  <c r="H94" i="2" s="1"/>
  <c r="H93" i="2" s="1"/>
  <c r="H92" i="2" s="1"/>
  <c r="H91" i="2" s="1"/>
  <c r="H90" i="2" s="1"/>
  <c r="H89" i="2" s="1"/>
  <c r="H88" i="2" s="1"/>
  <c r="H87" i="2" s="1"/>
  <c r="H86" i="2" s="1"/>
  <c r="H85" i="2" s="1"/>
  <c r="H84" i="2" s="1"/>
  <c r="H83" i="2" s="1"/>
  <c r="H82" i="2" s="1"/>
  <c r="H81" i="2" s="1"/>
  <c r="H80" i="2" s="1"/>
  <c r="H79" i="2" s="1"/>
  <c r="H78" i="2" s="1"/>
  <c r="H77" i="2" s="1"/>
  <c r="H76" i="2" s="1"/>
  <c r="H75" i="2" s="1"/>
  <c r="H74" i="2" s="1"/>
  <c r="H73" i="2" s="1"/>
  <c r="H72" i="2" s="1"/>
  <c r="H71" i="2" s="1"/>
  <c r="H70" i="2" s="1"/>
  <c r="H69" i="2" s="1"/>
  <c r="H68" i="2" s="1"/>
  <c r="H67" i="2" s="1"/>
  <c r="H66" i="2" s="1"/>
  <c r="H65" i="2" s="1"/>
  <c r="H64" i="2" s="1"/>
  <c r="H63" i="2" s="1"/>
  <c r="H62" i="2" s="1"/>
  <c r="H61" i="2" s="1"/>
  <c r="H60" i="2" s="1"/>
  <c r="H59" i="2" s="1"/>
  <c r="H58" i="2" s="1"/>
  <c r="H57" i="2" s="1"/>
  <c r="H56" i="2" s="1"/>
  <c r="H55" i="2" s="1"/>
  <c r="H54" i="2" s="1"/>
  <c r="H53" i="2" s="1"/>
  <c r="H52" i="2" s="1"/>
  <c r="H51" i="2" s="1"/>
  <c r="H50" i="2" s="1"/>
  <c r="H49" i="2" s="1"/>
  <c r="H48" i="2" s="1"/>
  <c r="H47" i="2" s="1"/>
  <c r="H46" i="2" s="1"/>
  <c r="H45" i="2" s="1"/>
  <c r="H44" i="2" s="1"/>
  <c r="H43" i="2" s="1"/>
  <c r="H42" i="2" s="1"/>
  <c r="H41" i="2" s="1"/>
  <c r="H40" i="2" s="1"/>
  <c r="H39" i="2" s="1"/>
  <c r="H38" i="2" s="1"/>
  <c r="H37" i="2" s="1"/>
  <c r="H36" i="2" s="1"/>
  <c r="H35" i="2" s="1"/>
  <c r="H34" i="2" s="1"/>
  <c r="H33" i="2" s="1"/>
  <c r="H32" i="2" s="1"/>
  <c r="H31" i="2" s="1"/>
  <c r="H30" i="2" s="1"/>
  <c r="H29" i="2" s="1"/>
  <c r="H28" i="2" s="1"/>
  <c r="H27" i="2" s="1"/>
  <c r="H26" i="2" s="1"/>
  <c r="H25" i="2" s="1"/>
  <c r="H24" i="2" s="1"/>
  <c r="H23" i="2" s="1"/>
  <c r="H22" i="2" s="1"/>
  <c r="H21" i="2" s="1"/>
  <c r="H20" i="2" s="1"/>
  <c r="H19" i="2" s="1"/>
  <c r="H18" i="2" s="1"/>
  <c r="H17" i="2" s="1"/>
  <c r="H16" i="2" s="1"/>
  <c r="H15" i="2" s="1"/>
  <c r="H14" i="2" s="1"/>
  <c r="H13" i="2" s="1"/>
  <c r="H12" i="2" s="1"/>
  <c r="H11" i="2" s="1"/>
  <c r="H10" i="2" s="1"/>
  <c r="H9" i="2" s="1"/>
  <c r="H8" i="2" s="1"/>
  <c r="H7" i="2" s="1"/>
  <c r="H6" i="2" s="1"/>
  <c r="H5" i="2" s="1"/>
  <c r="H4" i="2" s="1"/>
  <c r="H3" i="2" s="1"/>
  <c r="H2" i="2" s="1"/>
  <c r="B103" i="2"/>
  <c r="B104" i="2" s="1"/>
  <c r="B105" i="2" s="1"/>
  <c r="B106" i="2" s="1"/>
  <c r="B107" i="2" s="1"/>
  <c r="B108" i="2" s="1"/>
  <c r="B109" i="2" s="1"/>
  <c r="B110" i="2" s="1"/>
  <c r="B111" i="2" s="1"/>
  <c r="B112" i="2" s="1"/>
</calcChain>
</file>

<file path=xl/sharedStrings.xml><?xml version="1.0" encoding="utf-8"?>
<sst xmlns="http://schemas.openxmlformats.org/spreadsheetml/2006/main" count="44" uniqueCount="32">
  <si>
    <t>x</t>
  </si>
  <si>
    <t>male</t>
  </si>
  <si>
    <t>female</t>
  </si>
  <si>
    <t>interest</t>
  </si>
  <si>
    <t>life expectancy rule of thumb</t>
  </si>
  <si>
    <t>LE of 20 at age</t>
  </si>
  <si>
    <t>loss of LE per year</t>
  </si>
  <si>
    <t>qx rule of thumb</t>
  </si>
  <si>
    <t>1 / qx</t>
  </si>
  <si>
    <t>t</t>
  </si>
  <si>
    <r>
      <rPr>
        <sz val="16"/>
        <color theme="1"/>
        <rFont val="Calibri"/>
        <family val="2"/>
        <scheme val="minor"/>
      </rPr>
      <t>l</t>
    </r>
    <r>
      <rPr>
        <sz val="11"/>
        <color theme="1"/>
        <rFont val="Calibri"/>
        <family val="2"/>
        <scheme val="minor"/>
      </rPr>
      <t>x</t>
    </r>
  </si>
  <si>
    <r>
      <rPr>
        <sz val="16"/>
        <color theme="1"/>
        <rFont val="Calibri"/>
        <family val="2"/>
        <scheme val="minor"/>
      </rPr>
      <t>q</t>
    </r>
    <r>
      <rPr>
        <sz val="11"/>
        <color theme="1"/>
        <rFont val="Calibri"/>
        <family val="2"/>
        <scheme val="minor"/>
      </rPr>
      <t>x</t>
    </r>
  </si>
  <si>
    <r>
      <t xml:space="preserve">RoT </t>
    </r>
    <r>
      <rPr>
        <sz val="16"/>
        <color theme="1"/>
        <rFont val="Calibri"/>
        <family val="2"/>
        <scheme val="minor"/>
      </rPr>
      <t>q</t>
    </r>
    <r>
      <rPr>
        <sz val="11"/>
        <color theme="1"/>
        <rFont val="Calibri"/>
        <family val="2"/>
        <scheme val="minor"/>
      </rPr>
      <t>x</t>
    </r>
  </si>
  <si>
    <r>
      <t xml:space="preserve">ln </t>
    </r>
    <r>
      <rPr>
        <sz val="16"/>
        <color theme="1"/>
        <rFont val="Calibri"/>
        <family val="2"/>
        <scheme val="minor"/>
      </rPr>
      <t>q</t>
    </r>
    <r>
      <rPr>
        <sz val="11"/>
        <color theme="1"/>
        <rFont val="Calibri"/>
        <family val="2"/>
        <scheme val="minor"/>
      </rPr>
      <t>x</t>
    </r>
  </si>
  <si>
    <r>
      <t xml:space="preserve">ln RoT </t>
    </r>
    <r>
      <rPr>
        <sz val="16"/>
        <color theme="1"/>
        <rFont val="Calibri"/>
        <family val="2"/>
        <scheme val="minor"/>
      </rPr>
      <t>q</t>
    </r>
    <r>
      <rPr>
        <sz val="11"/>
        <color theme="1"/>
        <rFont val="Calibri"/>
        <family val="2"/>
        <scheme val="minor"/>
      </rPr>
      <t>x</t>
    </r>
  </si>
  <si>
    <r>
      <rPr>
        <sz val="16"/>
        <color theme="1"/>
        <rFont val="Calibri"/>
        <family val="2"/>
        <scheme val="minor"/>
      </rPr>
      <t>a</t>
    </r>
    <r>
      <rPr>
        <sz val="11"/>
        <color theme="1"/>
        <rFont val="Calibri"/>
        <family val="2"/>
        <scheme val="minor"/>
      </rPr>
      <t>x</t>
    </r>
  </si>
  <si>
    <r>
      <rPr>
        <sz val="16"/>
        <color theme="1"/>
        <rFont val="Calibri"/>
        <family val="2"/>
        <scheme val="minor"/>
      </rPr>
      <t>A</t>
    </r>
    <r>
      <rPr>
        <sz val="11"/>
        <color theme="1"/>
        <rFont val="Calibri"/>
        <family val="2"/>
        <scheme val="minor"/>
      </rPr>
      <t>x</t>
    </r>
  </si>
  <si>
    <r>
      <rPr>
        <sz val="16"/>
        <color theme="1"/>
        <rFont val="Calibri"/>
        <family val="2"/>
        <scheme val="minor"/>
      </rPr>
      <t>e</t>
    </r>
    <r>
      <rPr>
        <sz val="11"/>
        <color theme="1"/>
        <rFont val="Calibri"/>
        <family val="2"/>
        <scheme val="minor"/>
      </rPr>
      <t>x</t>
    </r>
  </si>
  <si>
    <r>
      <t xml:space="preserve">RoT </t>
    </r>
    <r>
      <rPr>
        <sz val="16"/>
        <color theme="1"/>
        <rFont val="Calibri"/>
        <family val="2"/>
        <scheme val="minor"/>
      </rPr>
      <t>e</t>
    </r>
    <r>
      <rPr>
        <sz val="11"/>
        <color theme="1"/>
        <rFont val="Calibri"/>
        <family val="2"/>
        <scheme val="minor"/>
      </rPr>
      <t>x</t>
    </r>
  </si>
  <si>
    <r>
      <t>t</t>
    </r>
    <r>
      <rPr>
        <sz val="18"/>
        <color theme="1"/>
        <rFont val="Calibri"/>
        <family val="2"/>
        <scheme val="minor"/>
      </rPr>
      <t>p</t>
    </r>
    <r>
      <rPr>
        <sz val="11"/>
        <color theme="1"/>
        <rFont val="Calibri"/>
        <family val="2"/>
        <scheme val="minor"/>
      </rPr>
      <t>x|y</t>
    </r>
  </si>
  <si>
    <t>y</t>
  </si>
  <si>
    <r>
      <t>1 - t</t>
    </r>
    <r>
      <rPr>
        <sz val="16"/>
        <color theme="1"/>
        <rFont val="Calibri"/>
        <family val="2"/>
        <scheme val="minor"/>
      </rPr>
      <t>p</t>
    </r>
    <r>
      <rPr>
        <sz val="11"/>
        <color theme="1"/>
        <rFont val="Calibri"/>
        <family val="2"/>
        <scheme val="minor"/>
      </rPr>
      <t>x</t>
    </r>
  </si>
  <si>
    <r>
      <t>t</t>
    </r>
    <r>
      <rPr>
        <sz val="16"/>
        <color theme="1"/>
        <rFont val="Calibri"/>
        <family val="2"/>
        <scheme val="minor"/>
      </rPr>
      <t>p</t>
    </r>
    <r>
      <rPr>
        <sz val="11"/>
        <color theme="1"/>
        <rFont val="Calibri"/>
        <family val="2"/>
        <scheme val="minor"/>
      </rPr>
      <t>y</t>
    </r>
  </si>
  <si>
    <r>
      <t>t</t>
    </r>
    <r>
      <rPr>
        <sz val="16"/>
        <color theme="1"/>
        <rFont val="Calibri"/>
        <family val="2"/>
        <scheme val="minor"/>
      </rPr>
      <t>p</t>
    </r>
    <r>
      <rPr>
        <sz val="11"/>
        <color theme="1"/>
        <rFont val="Calibri"/>
        <family val="2"/>
        <scheme val="minor"/>
      </rPr>
      <t>x</t>
    </r>
  </si>
  <si>
    <t>PV reversionary</t>
  </si>
  <si>
    <t>PV x</t>
  </si>
  <si>
    <t>PV bond</t>
  </si>
  <si>
    <t>spouse %</t>
  </si>
  <si>
    <t>spouse's pension</t>
  </si>
  <si>
    <t>of main pension</t>
  </si>
  <si>
    <t>column</t>
  </si>
  <si>
    <t>% married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</si>
</sst>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"/>
    <numFmt numFmtId="165" formatCode="0.00000"/>
    <numFmt numFmtId="166" formatCode="0.0%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18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5">
    <xf numFmtId="0" fontId="0" fillId="0" borderId="0" xfId="0"/>
    <xf numFmtId="164" fontId="0" fillId="0" borderId="0" xfId="0" applyNumberFormat="1"/>
    <xf numFmtId="165" fontId="0" fillId="0" borderId="0" xfId="0" applyNumberFormat="1"/>
    <xf numFmtId="9" fontId="0" fillId="0" borderId="0" xfId="0" applyNumberFormat="1"/>
    <xf numFmtId="166" fontId="0" fillId="0" borderId="0" xfId="1" applyNumberFormat="1" applyFont="1"/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EC64343-B930-4F6F-9159-37391AA31DEF}">
  <sheetPr codeName="Sheet3"/>
  <dimension ref="A1:C12"/>
  <sheetViews>
    <sheetView workbookViewId="0">
      <selection activeCell="D30" sqref="D30"/>
    </sheetView>
  </sheetViews>
  <sheetFormatPr defaultRowHeight="15" x14ac:dyDescent="0.25"/>
  <cols>
    <col min="1" max="1" width="27.5703125" bestFit="1" customWidth="1"/>
  </cols>
  <sheetData>
    <row r="1" spans="1:3" x14ac:dyDescent="0.25">
      <c r="A1" t="s">
        <v>3</v>
      </c>
      <c r="B1" s="3">
        <v>0.04</v>
      </c>
    </row>
    <row r="3" spans="1:3" x14ac:dyDescent="0.25">
      <c r="A3" t="s">
        <v>4</v>
      </c>
    </row>
    <row r="4" spans="1:3" x14ac:dyDescent="0.25">
      <c r="B4" t="s">
        <v>1</v>
      </c>
      <c r="C4" t="s">
        <v>2</v>
      </c>
    </row>
    <row r="5" spans="1:3" x14ac:dyDescent="0.25">
      <c r="A5" t="s">
        <v>5</v>
      </c>
      <c r="B5">
        <v>64</v>
      </c>
      <c r="C5">
        <v>67</v>
      </c>
    </row>
    <row r="6" spans="1:3" x14ac:dyDescent="0.25">
      <c r="A6" t="s">
        <v>6</v>
      </c>
      <c r="B6">
        <v>0.8</v>
      </c>
      <c r="C6">
        <v>0.8</v>
      </c>
    </row>
    <row r="8" spans="1:3" x14ac:dyDescent="0.25">
      <c r="A8" t="s">
        <v>7</v>
      </c>
    </row>
    <row r="9" spans="1:3" x14ac:dyDescent="0.25">
      <c r="A9" t="s">
        <v>8</v>
      </c>
      <c r="B9" t="s">
        <v>1</v>
      </c>
      <c r="C9" t="s">
        <v>2</v>
      </c>
    </row>
    <row r="10" spans="1:3" x14ac:dyDescent="0.25">
      <c r="A10">
        <v>1000</v>
      </c>
      <c r="B10">
        <v>34</v>
      </c>
      <c r="C10">
        <v>40</v>
      </c>
    </row>
    <row r="11" spans="1:3" x14ac:dyDescent="0.25">
      <c r="A11">
        <v>100</v>
      </c>
      <c r="B11">
        <v>62</v>
      </c>
      <c r="C11">
        <v>67</v>
      </c>
    </row>
    <row r="12" spans="1:3" x14ac:dyDescent="0.25">
      <c r="A12">
        <v>10</v>
      </c>
      <c r="B12">
        <v>85</v>
      </c>
      <c r="C12">
        <v>87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AA611DF-DA66-47EC-B017-A949ECF5A4EB}">
  <sheetPr codeName="Sheet1"/>
  <dimension ref="A1:R58"/>
  <sheetViews>
    <sheetView tabSelected="1" workbookViewId="0">
      <selection activeCell="W57" sqref="W57"/>
    </sheetView>
  </sheetViews>
  <sheetFormatPr defaultRowHeight="15" x14ac:dyDescent="0.25"/>
  <sheetData>
    <row r="1" spans="1:18" ht="21" x14ac:dyDescent="0.35">
      <c r="A1" t="s">
        <v>0</v>
      </c>
      <c r="B1" t="s">
        <v>10</v>
      </c>
      <c r="C1" t="s">
        <v>11</v>
      </c>
      <c r="D1" t="s">
        <v>15</v>
      </c>
      <c r="E1" t="s">
        <v>10</v>
      </c>
      <c r="F1" t="s">
        <v>11</v>
      </c>
      <c r="G1" t="s">
        <v>15</v>
      </c>
      <c r="N1" t="s">
        <v>30</v>
      </c>
    </row>
    <row r="2" spans="1:18" x14ac:dyDescent="0.25">
      <c r="B2" t="s">
        <v>1</v>
      </c>
      <c r="E2" t="s">
        <v>2</v>
      </c>
      <c r="K2" t="s">
        <v>0</v>
      </c>
      <c r="L2">
        <v>65</v>
      </c>
      <c r="N2">
        <v>2</v>
      </c>
    </row>
    <row r="3" spans="1:18" x14ac:dyDescent="0.25">
      <c r="A3">
        <v>50</v>
      </c>
      <c r="B3" s="1">
        <v>95375.3</v>
      </c>
      <c r="C3" s="2">
        <f t="shared" ref="C3:C17" si="0">(B3-B4)/B3</f>
        <v>3.5774461522008012E-3</v>
      </c>
      <c r="D3">
        <f t="shared" ref="D3:D34" si="1">1 + D4/(1+i_) * (1-C3)</f>
        <v>17.730356770259064</v>
      </c>
      <c r="E3" s="1">
        <v>97183.5</v>
      </c>
      <c r="F3" s="2">
        <f t="shared" ref="F3:F17" si="2">(E3-E4)/E3</f>
        <v>2.2339183091780583E-3</v>
      </c>
      <c r="G3">
        <f t="shared" ref="G3:G34" si="3">1 + G4/(1+i_) * (1-F3)</f>
        <v>18.691405742839276</v>
      </c>
      <c r="K3" t="s">
        <v>20</v>
      </c>
      <c r="L3">
        <v>62</v>
      </c>
      <c r="N3">
        <v>5</v>
      </c>
    </row>
    <row r="4" spans="1:18" x14ac:dyDescent="0.25">
      <c r="A4">
        <v>51</v>
      </c>
      <c r="B4" s="1">
        <v>95034.1</v>
      </c>
      <c r="C4" s="2">
        <f t="shared" si="0"/>
        <v>3.8207338208075398E-3</v>
      </c>
      <c r="D4">
        <f t="shared" si="1"/>
        <v>17.462040550847629</v>
      </c>
      <c r="E4" s="1">
        <v>96966.399999999994</v>
      </c>
      <c r="F4" s="2">
        <f t="shared" si="2"/>
        <v>2.4523958814598496E-3</v>
      </c>
      <c r="G4">
        <f t="shared" si="3"/>
        <v>18.440255998052827</v>
      </c>
      <c r="K4" t="s">
        <v>27</v>
      </c>
      <c r="L4" s="3">
        <v>0.5</v>
      </c>
    </row>
    <row r="5" spans="1:18" x14ac:dyDescent="0.25">
      <c r="A5">
        <v>52</v>
      </c>
      <c r="B5" s="1">
        <v>94671</v>
      </c>
      <c r="C5" s="2">
        <f t="shared" si="0"/>
        <v>4.0762218630836702E-3</v>
      </c>
      <c r="D5">
        <f t="shared" si="1"/>
        <v>17.186186015039887</v>
      </c>
      <c r="E5" s="1">
        <v>96728.6</v>
      </c>
      <c r="F5" s="2">
        <f t="shared" si="2"/>
        <v>2.5814495402601881E-3</v>
      </c>
      <c r="G5">
        <f t="shared" si="3"/>
        <v>18.182456820195611</v>
      </c>
      <c r="K5" t="s">
        <v>31</v>
      </c>
      <c r="L5" s="3">
        <v>0.9</v>
      </c>
    </row>
    <row r="6" spans="1:18" ht="23.25" x14ac:dyDescent="0.35">
      <c r="A6">
        <v>53</v>
      </c>
      <c r="B6" s="1">
        <v>94285.1</v>
      </c>
      <c r="C6" s="2">
        <f t="shared" si="0"/>
        <v>4.4015438282400928E-3</v>
      </c>
      <c r="D6">
        <f t="shared" si="1"/>
        <v>16.902531925818977</v>
      </c>
      <c r="E6" s="1">
        <v>96478.9</v>
      </c>
      <c r="F6" s="2">
        <f t="shared" si="2"/>
        <v>2.7643349996734736E-3</v>
      </c>
      <c r="G6">
        <f t="shared" si="3"/>
        <v>17.916004354206901</v>
      </c>
      <c r="K6" t="s">
        <v>9</v>
      </c>
      <c r="L6" t="s">
        <v>23</v>
      </c>
      <c r="M6" t="s">
        <v>21</v>
      </c>
      <c r="N6" t="s">
        <v>22</v>
      </c>
      <c r="O6" t="s">
        <v>19</v>
      </c>
      <c r="P6" t="s">
        <v>26</v>
      </c>
      <c r="Q6" t="s">
        <v>24</v>
      </c>
      <c r="R6" t="s">
        <v>25</v>
      </c>
    </row>
    <row r="7" spans="1:18" x14ac:dyDescent="0.25">
      <c r="A7">
        <v>54</v>
      </c>
      <c r="B7" s="1">
        <v>93870.1</v>
      </c>
      <c r="C7" s="2">
        <f t="shared" si="0"/>
        <v>4.7203529132280224E-3</v>
      </c>
      <c r="D7">
        <f t="shared" si="1"/>
        <v>16.611750550965603</v>
      </c>
      <c r="E7" s="1">
        <v>96212.2</v>
      </c>
      <c r="F7" s="2">
        <f t="shared" si="2"/>
        <v>2.9642810371241601E-3</v>
      </c>
      <c r="G7">
        <f t="shared" si="3"/>
        <v>17.641411299072839</v>
      </c>
      <c r="K7">
        <v>0</v>
      </c>
      <c r="L7">
        <f>1-M7</f>
        <v>1</v>
      </c>
      <c r="M7">
        <f t="shared" ref="M7:M46" si="4">1-VLOOKUP(maleAge+K7, jointTable,2,FALSE) / VLOOKUP(maleAge, jointTable,2,FALSE)</f>
        <v>0</v>
      </c>
      <c r="N7">
        <f t="shared" ref="N7:N46" si="5">VLOOKUP(femaleAge+K7, jointTable,ycol,FALSE) / VLOOKUP(femaleAge, jointTable,5,FALSE)</f>
        <v>1</v>
      </c>
      <c r="O7">
        <f t="shared" ref="O7:O46" si="6">M7*N7</f>
        <v>0</v>
      </c>
      <c r="P7">
        <f t="shared" ref="P7:P46" si="7">(1+i_)^(-K7)</f>
        <v>1</v>
      </c>
      <c r="Q7">
        <f>O7*P7</f>
        <v>0</v>
      </c>
      <c r="R7">
        <f>L7*P7</f>
        <v>1</v>
      </c>
    </row>
    <row r="8" spans="1:18" x14ac:dyDescent="0.25">
      <c r="A8">
        <v>55</v>
      </c>
      <c r="B8" s="1">
        <v>93427</v>
      </c>
      <c r="C8" s="2">
        <f t="shared" si="0"/>
        <v>5.0456506149185376E-3</v>
      </c>
      <c r="D8">
        <f t="shared" si="1"/>
        <v>16.313224750981668</v>
      </c>
      <c r="E8" s="1">
        <v>95927</v>
      </c>
      <c r="F8" s="2">
        <f t="shared" si="2"/>
        <v>3.2827045565898463E-3</v>
      </c>
      <c r="G8">
        <f t="shared" si="3"/>
        <v>17.358523292464085</v>
      </c>
      <c r="K8">
        <f>K7+1</f>
        <v>1</v>
      </c>
      <c r="L8">
        <f t="shared" ref="L8:L46" si="8">1-M8</f>
        <v>0.98754059325213928</v>
      </c>
      <c r="M8">
        <f t="shared" si="4"/>
        <v>1.2459406747860724E-2</v>
      </c>
      <c r="N8">
        <f t="shared" si="5"/>
        <v>0.99354912235809678</v>
      </c>
      <c r="O8">
        <f t="shared" si="6"/>
        <v>1.2379032639439571E-2</v>
      </c>
      <c r="P8">
        <f t="shared" si="7"/>
        <v>0.96153846153846145</v>
      </c>
      <c r="Q8">
        <f t="shared" ref="Q8:Q46" si="9">O8*P8</f>
        <v>1.1902915999461125E-2</v>
      </c>
      <c r="R8">
        <f t="shared" ref="R8:R46" si="10">L8*P8</f>
        <v>0.94955826274244148</v>
      </c>
    </row>
    <row r="9" spans="1:18" x14ac:dyDescent="0.25">
      <c r="A9">
        <v>56</v>
      </c>
      <c r="B9" s="1">
        <v>92955.6</v>
      </c>
      <c r="C9" s="2">
        <f t="shared" si="0"/>
        <v>5.594068566068101E-3</v>
      </c>
      <c r="D9">
        <f t="shared" si="1"/>
        <v>16.006517033533893</v>
      </c>
      <c r="E9" s="1">
        <v>95612.1</v>
      </c>
      <c r="F9" s="2">
        <f t="shared" si="2"/>
        <v>3.6365690116628713E-3</v>
      </c>
      <c r="G9">
        <f t="shared" si="3"/>
        <v>17.068896368045991</v>
      </c>
      <c r="K9">
        <f t="shared" ref="K9:K46" si="11">K8+1</f>
        <v>2</v>
      </c>
      <c r="L9">
        <f t="shared" si="8"/>
        <v>0.97385933540565461</v>
      </c>
      <c r="M9">
        <f t="shared" si="4"/>
        <v>2.6140664594345386E-2</v>
      </c>
      <c r="N9">
        <f t="shared" si="5"/>
        <v>0.98677462568782481</v>
      </c>
      <c r="O9">
        <f t="shared" si="6"/>
        <v>2.5794944520316145E-2</v>
      </c>
      <c r="P9">
        <f t="shared" si="7"/>
        <v>0.92455621301775137</v>
      </c>
      <c r="Q9">
        <f t="shared" si="9"/>
        <v>2.3848876220706493E-2</v>
      </c>
      <c r="R9">
        <f t="shared" si="10"/>
        <v>0.90038769915463623</v>
      </c>
    </row>
    <row r="10" spans="1:18" x14ac:dyDescent="0.25">
      <c r="A10">
        <v>57</v>
      </c>
      <c r="B10" s="1">
        <v>92435.6</v>
      </c>
      <c r="C10" s="2">
        <f t="shared" si="0"/>
        <v>6.059353755479553E-3</v>
      </c>
      <c r="D10">
        <f t="shared" si="1"/>
        <v>15.694574239285055</v>
      </c>
      <c r="E10" s="1">
        <v>95264.4</v>
      </c>
      <c r="F10" s="2">
        <f t="shared" si="2"/>
        <v>3.9280150822342567E-3</v>
      </c>
      <c r="G10">
        <f t="shared" si="3"/>
        <v>16.772647111497058</v>
      </c>
      <c r="K10">
        <f t="shared" si="11"/>
        <v>3</v>
      </c>
      <c r="L10">
        <f t="shared" si="8"/>
        <v>0.9594634973431978</v>
      </c>
      <c r="M10">
        <f t="shared" si="4"/>
        <v>4.0536502656802198E-2</v>
      </c>
      <c r="N10">
        <f t="shared" si="5"/>
        <v>0.97949373512266336</v>
      </c>
      <c r="O10">
        <f t="shared" si="6"/>
        <v>3.9705250396120953E-2</v>
      </c>
      <c r="P10">
        <f t="shared" si="7"/>
        <v>0.88899635867091487</v>
      </c>
      <c r="Q10">
        <f t="shared" si="9"/>
        <v>3.5297823022268429E-2</v>
      </c>
      <c r="R10">
        <f t="shared" si="10"/>
        <v>0.85295955541576385</v>
      </c>
    </row>
    <row r="11" spans="1:18" x14ac:dyDescent="0.25">
      <c r="A11">
        <v>58</v>
      </c>
      <c r="B11" s="1">
        <v>91875.5</v>
      </c>
      <c r="C11" s="2">
        <f t="shared" si="0"/>
        <v>6.6949295514038649E-3</v>
      </c>
      <c r="D11">
        <f t="shared" si="1"/>
        <v>15.375522941534708</v>
      </c>
      <c r="E11" s="1">
        <v>94890.2</v>
      </c>
      <c r="F11" s="2">
        <f t="shared" si="2"/>
        <v>4.3671527723621005E-3</v>
      </c>
      <c r="G11">
        <f t="shared" si="3"/>
        <v>16.468240492991271</v>
      </c>
      <c r="K11">
        <f t="shared" si="11"/>
        <v>4</v>
      </c>
      <c r="L11">
        <f t="shared" si="8"/>
        <v>0.94377863532551043</v>
      </c>
      <c r="M11">
        <f t="shared" si="4"/>
        <v>5.6221364674489571E-2</v>
      </c>
      <c r="N11">
        <f t="shared" si="5"/>
        <v>0.97154732901411223</v>
      </c>
      <c r="O11">
        <f t="shared" si="6"/>
        <v>5.4621716683028704E-2</v>
      </c>
      <c r="P11">
        <f t="shared" si="7"/>
        <v>0.85480419102972571</v>
      </c>
      <c r="Q11">
        <f t="shared" si="9"/>
        <v>4.6690872341891225E-2</v>
      </c>
      <c r="R11">
        <f t="shared" si="10"/>
        <v>0.80674593288056151</v>
      </c>
    </row>
    <row r="12" spans="1:18" x14ac:dyDescent="0.25">
      <c r="A12">
        <v>59</v>
      </c>
      <c r="B12" s="1">
        <v>91260.4</v>
      </c>
      <c r="C12" s="2">
        <f t="shared" si="0"/>
        <v>7.2386270496293172E-3</v>
      </c>
      <c r="D12">
        <f t="shared" si="1"/>
        <v>15.051311328194606</v>
      </c>
      <c r="E12" s="1">
        <v>94475.8</v>
      </c>
      <c r="F12" s="2">
        <f t="shared" si="2"/>
        <v>4.7070255028271481E-3</v>
      </c>
      <c r="G12">
        <f t="shared" si="3"/>
        <v>16.157532525674952</v>
      </c>
      <c r="K12">
        <f t="shared" si="11"/>
        <v>5</v>
      </c>
      <c r="L12">
        <f t="shared" si="8"/>
        <v>0.92683833578089614</v>
      </c>
      <c r="M12">
        <f t="shared" si="4"/>
        <v>7.3161664219103861E-2</v>
      </c>
      <c r="N12">
        <f t="shared" si="5"/>
        <v>0.96302679479543185</v>
      </c>
      <c r="O12">
        <f t="shared" si="6"/>
        <v>7.0456642994823224E-2</v>
      </c>
      <c r="P12">
        <f t="shared" si="7"/>
        <v>0.82192710675935154</v>
      </c>
      <c r="Q12">
        <f t="shared" si="9"/>
        <v>5.7910224728711587E-2</v>
      </c>
      <c r="R12">
        <f t="shared" si="10"/>
        <v>0.76179355176204433</v>
      </c>
    </row>
    <row r="13" spans="1:18" x14ac:dyDescent="0.25">
      <c r="A13">
        <v>60</v>
      </c>
      <c r="B13" s="1">
        <v>90599.8</v>
      </c>
      <c r="C13" s="2">
        <f t="shared" si="0"/>
        <v>7.9128209996049519E-3</v>
      </c>
      <c r="D13">
        <f t="shared" si="1"/>
        <v>14.719915761723467</v>
      </c>
      <c r="E13" s="1">
        <v>94031.1</v>
      </c>
      <c r="F13" s="2">
        <f t="shared" si="2"/>
        <v>5.247200128468227E-3</v>
      </c>
      <c r="G13">
        <f t="shared" si="3"/>
        <v>15.838385511226907</v>
      </c>
      <c r="K13">
        <f t="shared" si="11"/>
        <v>6</v>
      </c>
      <c r="L13">
        <f t="shared" si="8"/>
        <v>0.9090085749625918</v>
      </c>
      <c r="M13">
        <f t="shared" si="4"/>
        <v>9.0991425037408202E-2</v>
      </c>
      <c r="N13">
        <f t="shared" si="5"/>
        <v>0.95382676813180423</v>
      </c>
      <c r="O13">
        <f t="shared" si="6"/>
        <v>8.6790056871138402E-2</v>
      </c>
      <c r="P13">
        <f t="shared" si="7"/>
        <v>0.79031452573014571</v>
      </c>
      <c r="Q13">
        <f t="shared" si="9"/>
        <v>6.8591442634206121E-2</v>
      </c>
      <c r="R13">
        <f t="shared" si="10"/>
        <v>0.71840268080619629</v>
      </c>
    </row>
    <row r="14" spans="1:18" x14ac:dyDescent="0.25">
      <c r="A14">
        <v>61</v>
      </c>
      <c r="B14" s="1">
        <v>89882.9</v>
      </c>
      <c r="C14" s="2">
        <f t="shared" si="0"/>
        <v>8.6356804241963393E-3</v>
      </c>
      <c r="D14">
        <f t="shared" si="1"/>
        <v>14.382518688094773</v>
      </c>
      <c r="E14" s="1">
        <v>93537.7</v>
      </c>
      <c r="F14" s="2">
        <f t="shared" si="2"/>
        <v>5.635161009945629E-3</v>
      </c>
      <c r="G14">
        <f t="shared" si="3"/>
        <v>15.513322439171775</v>
      </c>
      <c r="K14">
        <f t="shared" si="11"/>
        <v>7</v>
      </c>
      <c r="L14">
        <f t="shared" si="8"/>
        <v>0.89010636474397875</v>
      </c>
      <c r="M14">
        <f t="shared" si="4"/>
        <v>0.10989363525602125</v>
      </c>
      <c r="N14">
        <f t="shared" si="5"/>
        <v>0.94371394228184735</v>
      </c>
      <c r="O14">
        <f t="shared" si="6"/>
        <v>0.10370815575914322</v>
      </c>
      <c r="P14">
        <f t="shared" si="7"/>
        <v>0.75991781320206331</v>
      </c>
      <c r="Q14">
        <f t="shared" si="9"/>
        <v>7.8809674935707077E-2</v>
      </c>
      <c r="R14">
        <f t="shared" si="10"/>
        <v>0.67640768221348246</v>
      </c>
    </row>
    <row r="15" spans="1:18" x14ac:dyDescent="0.25">
      <c r="A15">
        <v>62</v>
      </c>
      <c r="B15" s="1">
        <v>89106.7</v>
      </c>
      <c r="C15" s="2">
        <f t="shared" si="0"/>
        <v>9.6019715689167184E-3</v>
      </c>
      <c r="D15">
        <f t="shared" si="1"/>
        <v>14.039056238753762</v>
      </c>
      <c r="E15" s="1">
        <v>93010.6</v>
      </c>
      <c r="F15" s="2">
        <f t="shared" si="2"/>
        <v>6.4508776419031806E-3</v>
      </c>
      <c r="G15">
        <f t="shared" si="3"/>
        <v>15.179393664069025</v>
      </c>
      <c r="K15">
        <f t="shared" si="11"/>
        <v>8</v>
      </c>
      <c r="L15">
        <f t="shared" si="8"/>
        <v>0.86982826911762667</v>
      </c>
      <c r="M15">
        <f t="shared" si="4"/>
        <v>0.13017173088237333</v>
      </c>
      <c r="N15">
        <f t="shared" si="5"/>
        <v>0.93290119620774392</v>
      </c>
      <c r="O15">
        <f t="shared" si="6"/>
        <v>0.1214373634525986</v>
      </c>
      <c r="P15">
        <f t="shared" si="7"/>
        <v>0.73069020500198378</v>
      </c>
      <c r="Q15">
        <f t="shared" si="9"/>
        <v>8.8733091996079691E-2</v>
      </c>
      <c r="R15">
        <f t="shared" si="10"/>
        <v>0.63557499627807934</v>
      </c>
    </row>
    <row r="16" spans="1:18" x14ac:dyDescent="0.25">
      <c r="A16">
        <v>63</v>
      </c>
      <c r="B16" s="1">
        <v>88251.1</v>
      </c>
      <c r="C16" s="2">
        <f t="shared" si="0"/>
        <v>1.0551709837044655E-2</v>
      </c>
      <c r="D16">
        <f t="shared" si="1"/>
        <v>13.692089542813065</v>
      </c>
      <c r="E16" s="1">
        <v>92410.6</v>
      </c>
      <c r="F16" s="2">
        <f t="shared" si="2"/>
        <v>6.8184818624703854E-3</v>
      </c>
      <c r="G16">
        <f t="shared" si="3"/>
        <v>14.842315371012729</v>
      </c>
      <c r="K16">
        <f t="shared" si="11"/>
        <v>9</v>
      </c>
      <c r="L16">
        <f t="shared" si="8"/>
        <v>0.84738790240015571</v>
      </c>
      <c r="M16">
        <f t="shared" si="4"/>
        <v>0.15261209759984429</v>
      </c>
      <c r="N16">
        <f t="shared" si="5"/>
        <v>0.92087030940559456</v>
      </c>
      <c r="O16">
        <f t="shared" si="6"/>
        <v>0.14053594953580539</v>
      </c>
      <c r="P16">
        <f t="shared" si="7"/>
        <v>0.70258673557883045</v>
      </c>
      <c r="Q16">
        <f t="shared" si="9"/>
        <v>9.8738694015832768E-2</v>
      </c>
      <c r="R16">
        <f t="shared" si="10"/>
        <v>0.595363500116318</v>
      </c>
    </row>
    <row r="17" spans="1:18" x14ac:dyDescent="0.25">
      <c r="A17">
        <v>64</v>
      </c>
      <c r="B17" s="1">
        <v>87319.9</v>
      </c>
      <c r="C17" s="2">
        <f t="shared" si="0"/>
        <v>1.1171565702663425E-2</v>
      </c>
      <c r="D17">
        <f t="shared" si="1"/>
        <v>13.340538617082936</v>
      </c>
      <c r="E17" s="1">
        <v>91780.5</v>
      </c>
      <c r="F17" s="2">
        <f t="shared" si="2"/>
        <v>7.3784736409149773E-3</v>
      </c>
      <c r="G17">
        <f t="shared" si="3"/>
        <v>14.494840794912747</v>
      </c>
      <c r="K17">
        <f t="shared" si="11"/>
        <v>10</v>
      </c>
      <c r="L17">
        <f t="shared" si="8"/>
        <v>0.82300299729918791</v>
      </c>
      <c r="M17">
        <f t="shared" si="4"/>
        <v>0.17699700270081209</v>
      </c>
      <c r="N17">
        <f t="shared" si="5"/>
        <v>0.9083126009293564</v>
      </c>
      <c r="O17">
        <f t="shared" si="6"/>
        <v>0.16076860787987496</v>
      </c>
      <c r="P17">
        <f t="shared" si="7"/>
        <v>0.67556416882579851</v>
      </c>
      <c r="Q17">
        <f t="shared" si="9"/>
        <v>0.10860951095564844</v>
      </c>
      <c r="R17">
        <f t="shared" si="10"/>
        <v>0.55599133581156679</v>
      </c>
    </row>
    <row r="18" spans="1:18" x14ac:dyDescent="0.25">
      <c r="A18">
        <v>65</v>
      </c>
      <c r="B18" s="1">
        <v>86344.4</v>
      </c>
      <c r="C18" s="2">
        <f t="shared" ref="C18:C52" si="12">(B18-B19)/B18</f>
        <v>1.2459406747860759E-2</v>
      </c>
      <c r="D18">
        <f t="shared" si="1"/>
        <v>12.97915767449207</v>
      </c>
      <c r="E18" s="1">
        <v>91103.3</v>
      </c>
      <c r="F18" s="2">
        <f t="shared" ref="F18:F52" si="13">(E18-E19)/E18</f>
        <v>8.1127686922428249E-3</v>
      </c>
      <c r="G18">
        <f t="shared" si="3"/>
        <v>14.138958358265715</v>
      </c>
      <c r="K18">
        <f t="shared" si="11"/>
        <v>11</v>
      </c>
      <c r="L18">
        <f t="shared" si="8"/>
        <v>0.79642107652609784</v>
      </c>
      <c r="M18">
        <f t="shared" si="4"/>
        <v>0.20357892347390216</v>
      </c>
      <c r="N18">
        <f t="shared" si="5"/>
        <v>0.89423463562217642</v>
      </c>
      <c r="O18">
        <f t="shared" si="6"/>
        <v>0.18204732445303984</v>
      </c>
      <c r="P18">
        <f t="shared" si="7"/>
        <v>0.6495809315632679</v>
      </c>
      <c r="Q18">
        <f t="shared" si="9"/>
        <v>0.11825447060680611</v>
      </c>
      <c r="R18">
        <f t="shared" si="10"/>
        <v>0.5173399448064433</v>
      </c>
    </row>
    <row r="19" spans="1:18" x14ac:dyDescent="0.25">
      <c r="A19">
        <v>66</v>
      </c>
      <c r="B19" s="1">
        <v>85268.6</v>
      </c>
      <c r="C19" s="2">
        <f t="shared" si="12"/>
        <v>1.3853868833310303E-2</v>
      </c>
      <c r="D19">
        <f t="shared" si="1"/>
        <v>12.615505698296788</v>
      </c>
      <c r="E19" s="1">
        <v>90364.2</v>
      </c>
      <c r="F19" s="2">
        <f t="shared" si="13"/>
        <v>8.7700660217209913E-3</v>
      </c>
      <c r="G19">
        <f t="shared" si="3"/>
        <v>13.776280469484735</v>
      </c>
      <c r="K19">
        <f t="shared" si="11"/>
        <v>12</v>
      </c>
      <c r="L19">
        <f t="shared" si="8"/>
        <v>0.76796410653151792</v>
      </c>
      <c r="M19">
        <f t="shared" si="4"/>
        <v>0.23203589346848208</v>
      </c>
      <c r="N19">
        <f t="shared" si="5"/>
        <v>0.87877403220708172</v>
      </c>
      <c r="O19">
        <f t="shared" si="6"/>
        <v>0.20390711772007086</v>
      </c>
      <c r="P19">
        <f t="shared" si="7"/>
        <v>0.62459704958006512</v>
      </c>
      <c r="Q19">
        <f t="shared" si="9"/>
        <v>0.12735978411633128</v>
      </c>
      <c r="R19">
        <f t="shared" si="10"/>
        <v>0.47966811512297691</v>
      </c>
    </row>
    <row r="20" spans="1:18" x14ac:dyDescent="0.25">
      <c r="A20">
        <v>67</v>
      </c>
      <c r="B20" s="1">
        <v>84087.3</v>
      </c>
      <c r="C20" s="2">
        <f t="shared" si="12"/>
        <v>1.4782256060070902E-2</v>
      </c>
      <c r="D20">
        <f t="shared" si="1"/>
        <v>12.249833512946914</v>
      </c>
      <c r="E20" s="1">
        <v>89571.7</v>
      </c>
      <c r="F20" s="2">
        <f t="shared" si="13"/>
        <v>9.5532405882661278E-3</v>
      </c>
      <c r="G20">
        <f t="shared" si="3"/>
        <v>13.404893489178358</v>
      </c>
      <c r="K20">
        <f t="shared" si="11"/>
        <v>13</v>
      </c>
      <c r="L20">
        <f t="shared" si="8"/>
        <v>0.73714103057059877</v>
      </c>
      <c r="M20">
        <f t="shared" si="4"/>
        <v>0.26285896942940123</v>
      </c>
      <c r="N20">
        <f t="shared" si="5"/>
        <v>0.86147170322522371</v>
      </c>
      <c r="O20">
        <f t="shared" si="6"/>
        <v>0.22644556410237329</v>
      </c>
      <c r="P20">
        <f t="shared" si="7"/>
        <v>0.600574086134678</v>
      </c>
      <c r="Q20">
        <f t="shared" si="9"/>
        <v>0.13599733772003447</v>
      </c>
      <c r="R20">
        <f t="shared" si="10"/>
        <v>0.44270780078731209</v>
      </c>
    </row>
    <row r="21" spans="1:18" x14ac:dyDescent="0.25">
      <c r="A21">
        <v>68</v>
      </c>
      <c r="B21" s="1">
        <v>82844.3</v>
      </c>
      <c r="C21" s="2">
        <f t="shared" si="12"/>
        <v>1.6347533867749536E-2</v>
      </c>
      <c r="D21">
        <f t="shared" si="1"/>
        <v>11.875371637823603</v>
      </c>
      <c r="E21" s="1">
        <v>88716</v>
      </c>
      <c r="F21" s="2">
        <f t="shared" si="13"/>
        <v>1.0602371612786937E-2</v>
      </c>
      <c r="G21">
        <f t="shared" si="3"/>
        <v>13.02552520481562</v>
      </c>
      <c r="K21">
        <f t="shared" si="11"/>
        <v>14</v>
      </c>
      <c r="L21">
        <f t="shared" si="8"/>
        <v>0.70383140076252781</v>
      </c>
      <c r="M21">
        <f t="shared" si="4"/>
        <v>0.29616859923747219</v>
      </c>
      <c r="N21">
        <f t="shared" si="5"/>
        <v>0.84272115221275845</v>
      </c>
      <c r="O21">
        <f t="shared" si="6"/>
        <v>0.24958754319864127</v>
      </c>
      <c r="P21">
        <f t="shared" si="7"/>
        <v>0.57747508282180582</v>
      </c>
      <c r="Q21">
        <f t="shared" si="9"/>
        <v>0.14413058717992641</v>
      </c>
      <c r="R21">
        <f t="shared" si="10"/>
        <v>0.40644509644792837</v>
      </c>
    </row>
    <row r="22" spans="1:18" x14ac:dyDescent="0.25">
      <c r="A22">
        <v>69</v>
      </c>
      <c r="B22" s="1">
        <v>81490</v>
      </c>
      <c r="C22" s="2">
        <f t="shared" si="12"/>
        <v>1.7949441649282086E-2</v>
      </c>
      <c r="D22">
        <f t="shared" si="1"/>
        <v>11.49835627191513</v>
      </c>
      <c r="E22" s="1">
        <v>87775.4</v>
      </c>
      <c r="F22" s="2">
        <f t="shared" si="13"/>
        <v>1.1457652143994754E-2</v>
      </c>
      <c r="G22">
        <f t="shared" si="3"/>
        <v>12.640566193184419</v>
      </c>
      <c r="K22">
        <f t="shared" si="11"/>
        <v>15</v>
      </c>
      <c r="L22">
        <f t="shared" si="8"/>
        <v>0.66845794284284799</v>
      </c>
      <c r="M22">
        <f t="shared" si="4"/>
        <v>0.33154205715715201</v>
      </c>
      <c r="N22">
        <f t="shared" si="5"/>
        <v>0.82216113002173941</v>
      </c>
      <c r="O22">
        <f t="shared" si="6"/>
        <v>0.27258099236205624</v>
      </c>
      <c r="P22">
        <f t="shared" si="7"/>
        <v>0.55526450271327477</v>
      </c>
      <c r="Q22">
        <f t="shared" si="9"/>
        <v>0.15135454917300811</v>
      </c>
      <c r="R22">
        <f t="shared" si="10"/>
        <v>0.37117096721737264</v>
      </c>
    </row>
    <row r="23" spans="1:18" x14ac:dyDescent="0.25">
      <c r="A23">
        <v>70</v>
      </c>
      <c r="B23" s="1">
        <v>80027.3</v>
      </c>
      <c r="C23" s="2">
        <f t="shared" si="12"/>
        <v>1.9237185310512786E-2</v>
      </c>
      <c r="D23">
        <f t="shared" si="1"/>
        <v>11.117849717562613</v>
      </c>
      <c r="E23" s="1">
        <v>86769.7</v>
      </c>
      <c r="F23" s="2">
        <f t="shared" si="13"/>
        <v>1.2896206855618954E-2</v>
      </c>
      <c r="G23">
        <f t="shared" si="3"/>
        <v>12.246505035589259</v>
      </c>
      <c r="K23">
        <f t="shared" si="11"/>
        <v>16</v>
      </c>
      <c r="L23">
        <f t="shared" si="8"/>
        <v>0.63092800459554998</v>
      </c>
      <c r="M23">
        <f t="shared" si="4"/>
        <v>0.36907199540445002</v>
      </c>
      <c r="N23">
        <f t="shared" si="5"/>
        <v>0.79920783222557423</v>
      </c>
      <c r="O23">
        <f t="shared" si="6"/>
        <v>0.29496522938235759</v>
      </c>
      <c r="P23">
        <f t="shared" si="7"/>
        <v>0.53390817568584104</v>
      </c>
      <c r="Q23">
        <f t="shared" si="9"/>
        <v>0.15748434751029017</v>
      </c>
      <c r="R23">
        <f t="shared" si="10"/>
        <v>0.33685761992271801</v>
      </c>
    </row>
    <row r="24" spans="1:18" x14ac:dyDescent="0.25">
      <c r="A24">
        <v>71</v>
      </c>
      <c r="B24" s="1">
        <v>78487.8</v>
      </c>
      <c r="C24" s="2">
        <f t="shared" si="12"/>
        <v>2.0794314530411168E-2</v>
      </c>
      <c r="D24">
        <f t="shared" si="1"/>
        <v>10.728958672435596</v>
      </c>
      <c r="E24" s="1">
        <v>85650.7</v>
      </c>
      <c r="F24" s="2">
        <f t="shared" si="13"/>
        <v>1.3636782886771504E-2</v>
      </c>
      <c r="G24">
        <f t="shared" si="3"/>
        <v>11.849174644294001</v>
      </c>
      <c r="K24">
        <f t="shared" si="11"/>
        <v>17</v>
      </c>
      <c r="L24">
        <f t="shared" si="8"/>
        <v>0.59179170855318941</v>
      </c>
      <c r="M24">
        <f t="shared" si="4"/>
        <v>0.40820829144681059</v>
      </c>
      <c r="N24">
        <f t="shared" si="5"/>
        <v>0.77409779100446618</v>
      </c>
      <c r="O24">
        <f t="shared" si="6"/>
        <v>0.3159931366786834</v>
      </c>
      <c r="P24">
        <f t="shared" si="7"/>
        <v>0.51337324585177024</v>
      </c>
      <c r="Q24">
        <f t="shared" si="9"/>
        <v>0.16222242224361777</v>
      </c>
      <c r="R24">
        <f t="shared" si="10"/>
        <v>0.30381003028811565</v>
      </c>
    </row>
    <row r="25" spans="1:18" x14ac:dyDescent="0.25">
      <c r="A25">
        <v>72</v>
      </c>
      <c r="B25" s="1">
        <v>76855.7</v>
      </c>
      <c r="C25" s="2">
        <f t="shared" si="12"/>
        <v>2.2781654451133674E-2</v>
      </c>
      <c r="D25">
        <f t="shared" si="1"/>
        <v>10.33298434585862</v>
      </c>
      <c r="E25" s="1">
        <v>84482.7</v>
      </c>
      <c r="F25" s="2">
        <f t="shared" si="13"/>
        <v>1.5499031162592982E-2</v>
      </c>
      <c r="G25">
        <f t="shared" si="3"/>
        <v>11.439134625364405</v>
      </c>
      <c r="K25">
        <f t="shared" si="11"/>
        <v>18</v>
      </c>
      <c r="L25">
        <f t="shared" si="8"/>
        <v>0.55084174538244524</v>
      </c>
      <c r="M25">
        <f t="shared" si="4"/>
        <v>0.44915825461755476</v>
      </c>
      <c r="N25">
        <f t="shared" si="5"/>
        <v>0.74645255487008999</v>
      </c>
      <c r="O25">
        <f t="shared" si="6"/>
        <v>0.33527532670026416</v>
      </c>
      <c r="P25">
        <f t="shared" si="7"/>
        <v>0.49362812101131748</v>
      </c>
      <c r="Q25">
        <f t="shared" si="9"/>
        <v>0.165501329540507</v>
      </c>
      <c r="R25">
        <f t="shared" si="10"/>
        <v>0.27191097574773099</v>
      </c>
    </row>
    <row r="26" spans="1:18" x14ac:dyDescent="0.25">
      <c r="A26">
        <v>73</v>
      </c>
      <c r="B26" s="1">
        <v>75104.800000000003</v>
      </c>
      <c r="C26" s="2">
        <f t="shared" si="12"/>
        <v>2.5798617398621736E-2</v>
      </c>
      <c r="D26">
        <f t="shared" si="1"/>
        <v>9.93258442589031</v>
      </c>
      <c r="E26" s="1">
        <v>83173.3</v>
      </c>
      <c r="F26" s="2">
        <f t="shared" si="13"/>
        <v>1.7289202183873909E-2</v>
      </c>
      <c r="G26">
        <f t="shared" si="3"/>
        <v>11.027617396049505</v>
      </c>
      <c r="K26">
        <f t="shared" si="11"/>
        <v>19</v>
      </c>
      <c r="L26">
        <f t="shared" si="8"/>
        <v>0.50815918577232566</v>
      </c>
      <c r="M26">
        <f t="shared" si="4"/>
        <v>0.49184081422767434</v>
      </c>
      <c r="N26">
        <f t="shared" si="5"/>
        <v>0.71688495719842671</v>
      </c>
      <c r="O26">
        <f t="shared" si="6"/>
        <v>0.35259328105604565</v>
      </c>
      <c r="P26">
        <f t="shared" si="7"/>
        <v>0.47464242404934376</v>
      </c>
      <c r="Q26">
        <f t="shared" si="9"/>
        <v>0.16735572962395306</v>
      </c>
      <c r="R26">
        <f t="shared" si="10"/>
        <v>0.24119390773791743</v>
      </c>
    </row>
    <row r="27" spans="1:18" x14ac:dyDescent="0.25">
      <c r="A27">
        <v>74</v>
      </c>
      <c r="B27" s="1">
        <v>73167.199999999997</v>
      </c>
      <c r="C27" s="2">
        <f t="shared" si="12"/>
        <v>2.8776555615084357E-2</v>
      </c>
      <c r="D27">
        <f t="shared" si="1"/>
        <v>9.5359008607844906</v>
      </c>
      <c r="E27" s="1">
        <v>81735.3</v>
      </c>
      <c r="F27" s="2">
        <f t="shared" si="13"/>
        <v>1.9689167348746539E-2</v>
      </c>
      <c r="G27">
        <f t="shared" si="3"/>
        <v>10.612198538030913</v>
      </c>
      <c r="K27">
        <f t="shared" si="11"/>
        <v>20</v>
      </c>
      <c r="L27">
        <f t="shared" si="8"/>
        <v>0.46379962105243655</v>
      </c>
      <c r="M27">
        <f t="shared" si="4"/>
        <v>0.53620037894756345</v>
      </c>
      <c r="N27">
        <f t="shared" si="5"/>
        <v>0.68453380582428236</v>
      </c>
      <c r="O27">
        <f t="shared" si="6"/>
        <v>0.36704728608539799</v>
      </c>
      <c r="P27">
        <f t="shared" si="7"/>
        <v>0.45638694620129205</v>
      </c>
      <c r="Q27">
        <f t="shared" si="9"/>
        <v>0.1675155900079868</v>
      </c>
      <c r="R27">
        <f t="shared" si="10"/>
        <v>0.211672092701438</v>
      </c>
    </row>
    <row r="28" spans="1:18" x14ac:dyDescent="0.25">
      <c r="A28">
        <v>75</v>
      </c>
      <c r="B28" s="1">
        <v>71061.7</v>
      </c>
      <c r="C28" s="2">
        <f t="shared" si="12"/>
        <v>3.2298692544647782E-2</v>
      </c>
      <c r="D28">
        <f t="shared" si="1"/>
        <v>9.1403651204465799</v>
      </c>
      <c r="E28" s="1">
        <v>80126</v>
      </c>
      <c r="F28" s="2">
        <f t="shared" si="13"/>
        <v>2.1765718992586676E-2</v>
      </c>
      <c r="G28">
        <f t="shared" si="3"/>
        <v>10.197466096050457</v>
      </c>
      <c r="K28">
        <f t="shared" si="11"/>
        <v>21</v>
      </c>
      <c r="L28">
        <f t="shared" si="8"/>
        <v>0.41858997225066141</v>
      </c>
      <c r="M28">
        <f t="shared" si="4"/>
        <v>0.58141002774933859</v>
      </c>
      <c r="N28">
        <f t="shared" si="5"/>
        <v>0.65017213091841142</v>
      </c>
      <c r="O28">
        <f t="shared" si="6"/>
        <v>0.37801659667912019</v>
      </c>
      <c r="P28">
        <f t="shared" si="7"/>
        <v>0.43883360211662686</v>
      </c>
      <c r="Q28">
        <f t="shared" si="9"/>
        <v>0.16588638478056644</v>
      </c>
      <c r="R28">
        <f t="shared" si="10"/>
        <v>0.18369134533265663</v>
      </c>
    </row>
    <row r="29" spans="1:18" x14ac:dyDescent="0.25">
      <c r="A29">
        <v>76</v>
      </c>
      <c r="B29" s="1">
        <v>68766.5</v>
      </c>
      <c r="C29" s="2">
        <f t="shared" si="12"/>
        <v>3.5731060909018286E-2</v>
      </c>
      <c r="D29">
        <f t="shared" si="1"/>
        <v>8.7485463335028584</v>
      </c>
      <c r="E29" s="1">
        <v>78382</v>
      </c>
      <c r="F29" s="2">
        <f t="shared" si="13"/>
        <v>2.4397183026715355E-2</v>
      </c>
      <c r="G29">
        <f t="shared" si="3"/>
        <v>9.7781941663726943</v>
      </c>
      <c r="K29">
        <f t="shared" si="11"/>
        <v>22</v>
      </c>
      <c r="L29">
        <f t="shared" si="8"/>
        <v>0.37245264313609217</v>
      </c>
      <c r="M29">
        <f t="shared" si="4"/>
        <v>0.62754735686390783</v>
      </c>
      <c r="N29">
        <f t="shared" si="5"/>
        <v>0.61301185026222815</v>
      </c>
      <c r="O29">
        <f t="shared" si="6"/>
        <v>0.38469396635831493</v>
      </c>
      <c r="P29">
        <f t="shared" si="7"/>
        <v>0.42195538665060278</v>
      </c>
      <c r="Q29">
        <f t="shared" si="9"/>
        <v>0.16232369131687677</v>
      </c>
      <c r="R29">
        <f t="shared" si="10"/>
        <v>0.15715839904352874</v>
      </c>
    </row>
    <row r="30" spans="1:18" x14ac:dyDescent="0.25">
      <c r="A30">
        <v>77</v>
      </c>
      <c r="B30" s="1">
        <v>66309.399999999994</v>
      </c>
      <c r="C30" s="2">
        <f t="shared" si="12"/>
        <v>4.0136089302572404E-2</v>
      </c>
      <c r="D30">
        <f t="shared" si="1"/>
        <v>8.3570960964891441</v>
      </c>
      <c r="E30" s="1">
        <v>76469.7</v>
      </c>
      <c r="F30" s="2">
        <f t="shared" si="13"/>
        <v>2.7918247358103852E-2</v>
      </c>
      <c r="G30">
        <f t="shared" si="3"/>
        <v>9.3576215383945485</v>
      </c>
      <c r="K30">
        <f t="shared" si="11"/>
        <v>23</v>
      </c>
      <c r="L30">
        <f t="shared" si="8"/>
        <v>0.32671256039766328</v>
      </c>
      <c r="M30">
        <f t="shared" si="4"/>
        <v>0.67328743960233672</v>
      </c>
      <c r="N30">
        <f t="shared" si="5"/>
        <v>0.57307984251257382</v>
      </c>
      <c r="O30">
        <f t="shared" si="6"/>
        <v>0.38584745985300117</v>
      </c>
      <c r="P30">
        <f t="shared" si="7"/>
        <v>0.40572633331788732</v>
      </c>
      <c r="Q30">
        <f t="shared" si="9"/>
        <v>0.15654847510617889</v>
      </c>
      <c r="R30">
        <f t="shared" si="10"/>
        <v>0.13255588917904274</v>
      </c>
    </row>
    <row r="31" spans="1:18" x14ac:dyDescent="0.25">
      <c r="A31">
        <v>78</v>
      </c>
      <c r="B31" s="1">
        <v>63648</v>
      </c>
      <c r="C31" s="2">
        <f t="shared" si="12"/>
        <v>4.51875942684766E-2</v>
      </c>
      <c r="D31">
        <f t="shared" si="1"/>
        <v>7.9713174493551824</v>
      </c>
      <c r="E31" s="1">
        <v>74334.8</v>
      </c>
      <c r="F31" s="2">
        <f t="shared" si="13"/>
        <v>3.1418662591410754E-2</v>
      </c>
      <c r="G31">
        <f t="shared" si="3"/>
        <v>8.9415590574636958</v>
      </c>
      <c r="K31">
        <f t="shared" si="11"/>
        <v>24</v>
      </c>
      <c r="L31">
        <f t="shared" si="8"/>
        <v>0.28173917474671195</v>
      </c>
      <c r="M31">
        <f t="shared" si="4"/>
        <v>0.71826082525328805</v>
      </c>
      <c r="N31">
        <f t="shared" si="5"/>
        <v>0.5308158424953715</v>
      </c>
      <c r="O31">
        <f t="shared" si="6"/>
        <v>0.38126422508824492</v>
      </c>
      <c r="P31">
        <f t="shared" si="7"/>
        <v>0.39012147434412242</v>
      </c>
      <c r="Q31">
        <f t="shared" si="9"/>
        <v>0.14873936160609547</v>
      </c>
      <c r="R31">
        <f t="shared" si="10"/>
        <v>0.1099125022326836</v>
      </c>
    </row>
    <row r="32" spans="1:18" x14ac:dyDescent="0.25">
      <c r="A32">
        <v>79</v>
      </c>
      <c r="B32" s="1">
        <v>60771.9</v>
      </c>
      <c r="C32" s="2">
        <f t="shared" si="12"/>
        <v>5.0258425357772307E-2</v>
      </c>
      <c r="D32">
        <f t="shared" si="1"/>
        <v>7.5932927806637771</v>
      </c>
      <c r="E32" s="1">
        <v>71999.3</v>
      </c>
      <c r="F32" s="2">
        <f t="shared" si="13"/>
        <v>3.5712847208236788E-2</v>
      </c>
      <c r="G32">
        <f t="shared" si="3"/>
        <v>8.5271325192570266</v>
      </c>
      <c r="K32">
        <f t="shared" si="11"/>
        <v>25</v>
      </c>
      <c r="L32">
        <f t="shared" si="8"/>
        <v>0.23820653105470657</v>
      </c>
      <c r="M32">
        <f t="shared" si="4"/>
        <v>0.76179346894529343</v>
      </c>
      <c r="N32">
        <f t="shared" si="5"/>
        <v>0.48595106364220847</v>
      </c>
      <c r="O32">
        <f t="shared" si="6"/>
        <v>0.37019434650965305</v>
      </c>
      <c r="P32">
        <f t="shared" si="7"/>
        <v>0.37511680225396377</v>
      </c>
      <c r="Q32">
        <f t="shared" si="9"/>
        <v>0.13886611947519686</v>
      </c>
      <c r="R32">
        <f t="shared" si="10"/>
        <v>8.9355272205251038E-2</v>
      </c>
    </row>
    <row r="33" spans="1:18" x14ac:dyDescent="0.25">
      <c r="A33">
        <v>80</v>
      </c>
      <c r="B33" s="1">
        <v>57717.599999999999</v>
      </c>
      <c r="C33" s="2">
        <f t="shared" si="12"/>
        <v>5.6144053113781588E-2</v>
      </c>
      <c r="D33">
        <f t="shared" si="1"/>
        <v>7.2198845190844709</v>
      </c>
      <c r="E33" s="1">
        <v>69428</v>
      </c>
      <c r="F33" s="2">
        <f t="shared" si="13"/>
        <v>3.9610819842138704E-2</v>
      </c>
      <c r="G33">
        <f t="shared" si="3"/>
        <v>8.1181397028503213</v>
      </c>
      <c r="K33">
        <f t="shared" si="11"/>
        <v>26</v>
      </c>
      <c r="L33">
        <f t="shared" si="8"/>
        <v>0.19926248836056537</v>
      </c>
      <c r="M33">
        <f t="shared" si="4"/>
        <v>0.80073751163943463</v>
      </c>
      <c r="N33">
        <f t="shared" si="5"/>
        <v>0.43933917209436341</v>
      </c>
      <c r="O33">
        <f t="shared" si="6"/>
        <v>0.35179535542856988</v>
      </c>
      <c r="P33">
        <f t="shared" si="7"/>
        <v>0.36068923293650368</v>
      </c>
      <c r="Q33">
        <f t="shared" si="9"/>
        <v>0.12688879690015553</v>
      </c>
      <c r="R33">
        <f t="shared" si="10"/>
        <v>7.1871834079791322E-2</v>
      </c>
    </row>
    <row r="34" spans="1:18" x14ac:dyDescent="0.25">
      <c r="A34">
        <v>81</v>
      </c>
      <c r="B34" s="1">
        <v>54477.1</v>
      </c>
      <c r="C34" s="2">
        <f t="shared" si="12"/>
        <v>6.2029733594482765E-2</v>
      </c>
      <c r="D34">
        <f t="shared" si="1"/>
        <v>6.8534609769510171</v>
      </c>
      <c r="E34" s="1">
        <v>66677.899999999994</v>
      </c>
      <c r="F34" s="2">
        <f t="shared" si="13"/>
        <v>4.5127396033768204E-2</v>
      </c>
      <c r="G34">
        <f t="shared" si="3"/>
        <v>7.708193140771856</v>
      </c>
      <c r="K34">
        <f t="shared" si="11"/>
        <v>27</v>
      </c>
      <c r="L34">
        <f t="shared" si="8"/>
        <v>0.16273319404616859</v>
      </c>
      <c r="M34">
        <f t="shared" si="4"/>
        <v>0.83726680595383141</v>
      </c>
      <c r="N34">
        <f t="shared" si="5"/>
        <v>0.39198005388633123</v>
      </c>
      <c r="O34">
        <f t="shared" si="6"/>
        <v>0.32819188771501928</v>
      </c>
      <c r="P34">
        <f t="shared" si="7"/>
        <v>0.3468165701312535</v>
      </c>
      <c r="Q34">
        <f t="shared" si="9"/>
        <v>0.11382238484222446</v>
      </c>
      <c r="R34">
        <f t="shared" si="10"/>
        <v>5.6438568205595917E-2</v>
      </c>
    </row>
    <row r="35" spans="1:18" x14ac:dyDescent="0.25">
      <c r="A35">
        <v>82</v>
      </c>
      <c r="B35" s="1">
        <v>51097.9</v>
      </c>
      <c r="C35" s="2">
        <f t="shared" si="12"/>
        <v>6.9196581464208956E-2</v>
      </c>
      <c r="D35">
        <f t="shared" ref="D35:D66" si="14">1 + D36/(1+i_) * (1-C35)</f>
        <v>6.4901837873367896</v>
      </c>
      <c r="E35" s="1">
        <v>63668.9</v>
      </c>
      <c r="F35" s="2">
        <f t="shared" si="13"/>
        <v>5.0197192035672043E-2</v>
      </c>
      <c r="G35">
        <f t="shared" ref="G35:G66" si="15">1 + G36/(1+i_) * (1-F35)</f>
        <v>7.3062320957000129</v>
      </c>
      <c r="K35">
        <f t="shared" si="11"/>
        <v>28</v>
      </c>
      <c r="L35">
        <f t="shared" si="8"/>
        <v>0.13004549223806061</v>
      </c>
      <c r="M35">
        <f t="shared" si="4"/>
        <v>0.86995450776193939</v>
      </c>
      <c r="N35">
        <f t="shared" si="5"/>
        <v>0.34431129355148765</v>
      </c>
      <c r="O35">
        <f t="shared" si="6"/>
        <v>0.29953516189846108</v>
      </c>
      <c r="P35">
        <f t="shared" si="7"/>
        <v>0.3334774712800514</v>
      </c>
      <c r="Q35">
        <f t="shared" si="9"/>
        <v>9.9888228349359592E-2</v>
      </c>
      <c r="R35">
        <f t="shared" si="10"/>
        <v>4.3367241902918005E-2</v>
      </c>
    </row>
    <row r="36" spans="1:18" x14ac:dyDescent="0.25">
      <c r="A36">
        <v>83</v>
      </c>
      <c r="B36" s="1">
        <v>47562.1</v>
      </c>
      <c r="C36" s="2">
        <f t="shared" si="12"/>
        <v>7.7486065585834138E-2</v>
      </c>
      <c r="D36">
        <f t="shared" si="14"/>
        <v>6.1342610320577684</v>
      </c>
      <c r="E36" s="1">
        <v>60472.9</v>
      </c>
      <c r="F36" s="2">
        <f t="shared" si="13"/>
        <v>5.715452706915003E-2</v>
      </c>
      <c r="G36">
        <f t="shared" si="15"/>
        <v>6.9050979050951939</v>
      </c>
      <c r="K36">
        <f t="shared" si="11"/>
        <v>29</v>
      </c>
      <c r="L36">
        <f t="shared" si="8"/>
        <v>0.10104766493252604</v>
      </c>
      <c r="M36">
        <f t="shared" si="4"/>
        <v>0.89895233506747396</v>
      </c>
      <c r="N36">
        <f t="shared" si="5"/>
        <v>0.29732525110041219</v>
      </c>
      <c r="O36">
        <f t="shared" si="6"/>
        <v>0.26728122875123855</v>
      </c>
      <c r="P36">
        <f t="shared" si="7"/>
        <v>0.32065141469235708</v>
      </c>
      <c r="Q36">
        <f t="shared" si="9"/>
        <v>8.5704104119796148E-2</v>
      </c>
      <c r="R36">
        <f t="shared" si="10"/>
        <v>3.2401076711973759E-2</v>
      </c>
    </row>
    <row r="37" spans="1:18" x14ac:dyDescent="0.25">
      <c r="A37">
        <v>84</v>
      </c>
      <c r="B37" s="1">
        <v>43876.7</v>
      </c>
      <c r="C37" s="2">
        <f t="shared" si="12"/>
        <v>8.7294623342229413E-2</v>
      </c>
      <c r="D37">
        <f t="shared" si="14"/>
        <v>5.788130969242177</v>
      </c>
      <c r="E37" s="1">
        <v>57016.6</v>
      </c>
      <c r="F37" s="2">
        <f t="shared" si="13"/>
        <v>6.5140678328767382E-2</v>
      </c>
      <c r="G37">
        <f t="shared" si="15"/>
        <v>6.5135825515592378</v>
      </c>
      <c r="K37">
        <f t="shared" si="11"/>
        <v>30</v>
      </c>
      <c r="L37">
        <f t="shared" si="8"/>
        <v>7.6330370006624682E-2</v>
      </c>
      <c r="M37">
        <f t="shared" si="4"/>
        <v>0.92366962999337532</v>
      </c>
      <c r="N37">
        <f t="shared" si="5"/>
        <v>0.25170356927059923</v>
      </c>
      <c r="O37">
        <f t="shared" si="6"/>
        <v>0.23249094269618631</v>
      </c>
      <c r="P37">
        <f t="shared" si="7"/>
        <v>0.30831866797342034</v>
      </c>
      <c r="Q37">
        <f t="shared" si="9"/>
        <v>7.1681297767972954E-2</v>
      </c>
      <c r="R37">
        <f t="shared" si="10"/>
        <v>2.3534078006360839E-2</v>
      </c>
    </row>
    <row r="38" spans="1:18" x14ac:dyDescent="0.25">
      <c r="A38">
        <v>85</v>
      </c>
      <c r="B38" s="1">
        <v>40046.5</v>
      </c>
      <c r="C38" s="2">
        <f t="shared" si="12"/>
        <v>9.7476683355599086E-2</v>
      </c>
      <c r="D38">
        <f t="shared" si="14"/>
        <v>5.4559295204842906</v>
      </c>
      <c r="E38" s="1">
        <v>53302.5</v>
      </c>
      <c r="F38" s="2">
        <f t="shared" si="13"/>
        <v>7.3748886074761974E-2</v>
      </c>
      <c r="G38">
        <f t="shared" si="15"/>
        <v>6.1336777851996009</v>
      </c>
      <c r="K38">
        <f t="shared" si="11"/>
        <v>31</v>
      </c>
      <c r="L38">
        <f t="shared" si="8"/>
        <v>5.5800955244347028E-2</v>
      </c>
      <c r="M38">
        <f t="shared" si="4"/>
        <v>0.94419904475565297</v>
      </c>
      <c r="N38">
        <f t="shared" si="5"/>
        <v>0.20865578761990569</v>
      </c>
      <c r="O38">
        <f t="shared" si="6"/>
        <v>0.19701259535345336</v>
      </c>
      <c r="P38">
        <f t="shared" si="7"/>
        <v>0.29646025766675027</v>
      </c>
      <c r="Q38">
        <f t="shared" si="9"/>
        <v>5.8406404782079993E-2</v>
      </c>
      <c r="R38">
        <f t="shared" si="10"/>
        <v>1.6542765569789921E-2</v>
      </c>
    </row>
    <row r="39" spans="1:18" x14ac:dyDescent="0.25">
      <c r="A39">
        <v>86</v>
      </c>
      <c r="B39" s="1">
        <v>36142.9</v>
      </c>
      <c r="C39" s="2">
        <f t="shared" si="12"/>
        <v>0.11022081791997877</v>
      </c>
      <c r="D39">
        <f t="shared" si="14"/>
        <v>5.1346780917900094</v>
      </c>
      <c r="E39" s="1">
        <v>49371.5</v>
      </c>
      <c r="F39" s="2">
        <f t="shared" si="13"/>
        <v>8.4520421700778822E-2</v>
      </c>
      <c r="G39">
        <f t="shared" si="15"/>
        <v>5.7641225109916814</v>
      </c>
      <c r="K39">
        <f t="shared" si="11"/>
        <v>32</v>
      </c>
      <c r="L39">
        <f t="shared" si="8"/>
        <v>3.9591450053506616E-2</v>
      </c>
      <c r="M39">
        <f t="shared" si="4"/>
        <v>0.96040854994649338</v>
      </c>
      <c r="N39">
        <f t="shared" si="5"/>
        <v>0.16910115621230268</v>
      </c>
      <c r="O39">
        <f t="shared" si="6"/>
        <v>0.16240619623213307</v>
      </c>
      <c r="P39">
        <f t="shared" si="7"/>
        <v>0.28505794006418295</v>
      </c>
      <c r="Q39">
        <f t="shared" si="9"/>
        <v>4.6295175751591325E-2</v>
      </c>
      <c r="R39">
        <f t="shared" si="10"/>
        <v>1.1285857196406582E-2</v>
      </c>
    </row>
    <row r="40" spans="1:18" x14ac:dyDescent="0.25">
      <c r="A40">
        <v>87</v>
      </c>
      <c r="B40" s="1">
        <v>32159.200000000001</v>
      </c>
      <c r="C40" s="2">
        <f t="shared" si="12"/>
        <v>0.12280778128809179</v>
      </c>
      <c r="D40">
        <f t="shared" si="14"/>
        <v>4.8327329994498438</v>
      </c>
      <c r="E40" s="1">
        <v>45198.6</v>
      </c>
      <c r="F40" s="2">
        <f t="shared" si="13"/>
        <v>9.5918900142924812E-2</v>
      </c>
      <c r="G40">
        <f t="shared" si="15"/>
        <v>5.4121222678021628</v>
      </c>
      <c r="K40">
        <f t="shared" si="11"/>
        <v>33</v>
      </c>
      <c r="L40">
        <f t="shared" si="8"/>
        <v>2.7157522665048339E-2</v>
      </c>
      <c r="M40">
        <f t="shared" si="4"/>
        <v>0.97284247733495166</v>
      </c>
      <c r="N40">
        <f t="shared" si="5"/>
        <v>0.13395032394157225</v>
      </c>
      <c r="O40">
        <f t="shared" si="6"/>
        <v>0.13031256498313842</v>
      </c>
      <c r="P40">
        <f t="shared" si="7"/>
        <v>0.27409417313863743</v>
      </c>
      <c r="Q40">
        <f t="shared" si="9"/>
        <v>3.5717914748628288E-2</v>
      </c>
      <c r="R40">
        <f t="shared" si="10"/>
        <v>7.4437187193702294E-3</v>
      </c>
    </row>
    <row r="41" spans="1:18" x14ac:dyDescent="0.25">
      <c r="A41">
        <v>88</v>
      </c>
      <c r="B41" s="1">
        <v>28209.8</v>
      </c>
      <c r="C41" s="2">
        <f t="shared" si="12"/>
        <v>0.13765429035299792</v>
      </c>
      <c r="D41">
        <f t="shared" si="14"/>
        <v>4.5440922005453324</v>
      </c>
      <c r="E41" s="1">
        <v>40863.199999999997</v>
      </c>
      <c r="F41" s="2">
        <f t="shared" si="13"/>
        <v>0.10779625677871518</v>
      </c>
      <c r="G41">
        <f t="shared" si="15"/>
        <v>5.0754375456357357</v>
      </c>
      <c r="K41">
        <f t="shared" si="11"/>
        <v>34</v>
      </c>
      <c r="L41">
        <f t="shared" si="8"/>
        <v>1.8046335373226308E-2</v>
      </c>
      <c r="M41">
        <f t="shared" si="4"/>
        <v>0.98195366462677369</v>
      </c>
      <c r="N41">
        <f t="shared" si="5"/>
        <v>0.10311190337445408</v>
      </c>
      <c r="O41">
        <f t="shared" si="6"/>
        <v>0.10125111138518698</v>
      </c>
      <c r="P41">
        <f t="shared" si="7"/>
        <v>0.26355208955638215</v>
      </c>
      <c r="Q41">
        <f t="shared" si="9"/>
        <v>2.6684941975472026E-2</v>
      </c>
      <c r="R41">
        <f t="shared" si="10"/>
        <v>4.7561493964490466E-3</v>
      </c>
    </row>
    <row r="42" spans="1:18" x14ac:dyDescent="0.25">
      <c r="A42">
        <v>89</v>
      </c>
      <c r="B42" s="1">
        <v>24326.6</v>
      </c>
      <c r="C42" s="2">
        <f t="shared" si="12"/>
        <v>0.1545139888023809</v>
      </c>
      <c r="D42">
        <f t="shared" si="14"/>
        <v>4.2742207067696043</v>
      </c>
      <c r="E42" s="1">
        <v>36458.300000000003</v>
      </c>
      <c r="F42" s="2">
        <f t="shared" si="13"/>
        <v>0.12161016832929687</v>
      </c>
      <c r="G42">
        <f t="shared" si="15"/>
        <v>4.750546138887854</v>
      </c>
      <c r="K42">
        <f t="shared" si="11"/>
        <v>35</v>
      </c>
      <c r="L42">
        <f t="shared" si="8"/>
        <v>1.1369585057050657E-2</v>
      </c>
      <c r="M42">
        <f t="shared" si="4"/>
        <v>0.98863041494294934</v>
      </c>
      <c r="N42">
        <f t="shared" si="5"/>
        <v>7.7006276703945567E-2</v>
      </c>
      <c r="O42">
        <f t="shared" si="6"/>
        <v>7.6130747291033279E-2</v>
      </c>
      <c r="P42">
        <f t="shared" si="7"/>
        <v>0.25341547072729048</v>
      </c>
      <c r="Q42">
        <f t="shared" si="9"/>
        <v>1.9292709161577593E-2</v>
      </c>
      <c r="R42">
        <f t="shared" si="10"/>
        <v>2.8812287492064603E-3</v>
      </c>
    </row>
    <row r="43" spans="1:18" x14ac:dyDescent="0.25">
      <c r="A43">
        <v>90</v>
      </c>
      <c r="B43" s="1">
        <v>20567.8</v>
      </c>
      <c r="C43" s="2">
        <f t="shared" si="12"/>
        <v>0.16348855978762913</v>
      </c>
      <c r="D43">
        <f t="shared" si="14"/>
        <v>4.0274936426410957</v>
      </c>
      <c r="E43" s="1">
        <v>32024.6</v>
      </c>
      <c r="F43" s="2">
        <f t="shared" si="13"/>
        <v>0.13646384342037052</v>
      </c>
      <c r="G43">
        <f t="shared" si="15"/>
        <v>4.4405887270170954</v>
      </c>
      <c r="K43">
        <f t="shared" si="11"/>
        <v>36</v>
      </c>
      <c r="L43">
        <f t="shared" si="8"/>
        <v>0</v>
      </c>
      <c r="M43">
        <f t="shared" si="4"/>
        <v>1</v>
      </c>
      <c r="N43">
        <f t="shared" si="5"/>
        <v>5.5603339834384466E-2</v>
      </c>
      <c r="O43">
        <f t="shared" si="6"/>
        <v>5.5603339834384466E-2</v>
      </c>
      <c r="P43">
        <f t="shared" si="7"/>
        <v>0.24366872185316396</v>
      </c>
      <c r="Q43">
        <f t="shared" si="9"/>
        <v>1.3548794748211581E-2</v>
      </c>
      <c r="R43">
        <f t="shared" si="10"/>
        <v>0</v>
      </c>
    </row>
    <row r="44" spans="1:18" x14ac:dyDescent="0.25">
      <c r="A44">
        <v>91</v>
      </c>
      <c r="B44" s="1">
        <v>17205.2</v>
      </c>
      <c r="C44" s="2">
        <f t="shared" si="12"/>
        <v>0.18332248390021622</v>
      </c>
      <c r="D44">
        <f t="shared" si="14"/>
        <v>3.7639573554993873</v>
      </c>
      <c r="E44" s="1">
        <v>27654.400000000001</v>
      </c>
      <c r="F44" s="2">
        <f t="shared" si="13"/>
        <v>0.15344032052765574</v>
      </c>
      <c r="G44">
        <f t="shared" si="15"/>
        <v>4.1436739490685373</v>
      </c>
      <c r="K44">
        <f t="shared" si="11"/>
        <v>37</v>
      </c>
      <c r="L44">
        <f t="shared" si="8"/>
        <v>0</v>
      </c>
      <c r="M44">
        <f t="shared" si="4"/>
        <v>1</v>
      </c>
      <c r="N44">
        <f t="shared" si="5"/>
        <v>3.8941798031622198E-2</v>
      </c>
      <c r="O44">
        <f t="shared" si="6"/>
        <v>3.8941798031622198E-2</v>
      </c>
      <c r="P44">
        <f t="shared" si="7"/>
        <v>0.23429684793573452</v>
      </c>
      <c r="Q44">
        <f t="shared" si="9"/>
        <v>9.1239405317590713E-3</v>
      </c>
      <c r="R44">
        <f t="shared" si="10"/>
        <v>0</v>
      </c>
    </row>
    <row r="45" spans="1:18" x14ac:dyDescent="0.25">
      <c r="A45">
        <v>92</v>
      </c>
      <c r="B45" s="1">
        <v>14051.1</v>
      </c>
      <c r="C45" s="2">
        <f t="shared" si="12"/>
        <v>0.20086683604842323</v>
      </c>
      <c r="D45">
        <f t="shared" si="14"/>
        <v>3.5197683210959698</v>
      </c>
      <c r="E45" s="1">
        <v>23411.1</v>
      </c>
      <c r="F45" s="2">
        <f t="shared" si="13"/>
        <v>0.17102571002644038</v>
      </c>
      <c r="G45">
        <f t="shared" si="15"/>
        <v>3.8620087706859496</v>
      </c>
      <c r="K45">
        <f t="shared" si="11"/>
        <v>38</v>
      </c>
      <c r="L45">
        <f t="shared" si="8"/>
        <v>0</v>
      </c>
      <c r="M45">
        <f t="shared" si="4"/>
        <v>1</v>
      </c>
      <c r="N45">
        <f t="shared" si="5"/>
        <v>2.648407815883351E-2</v>
      </c>
      <c r="O45">
        <f t="shared" si="6"/>
        <v>2.648407815883351E-2</v>
      </c>
      <c r="P45">
        <f t="shared" si="7"/>
        <v>0.22528543070743706</v>
      </c>
      <c r="Q45">
        <f t="shared" si="9"/>
        <v>5.9664769549022337E-3</v>
      </c>
      <c r="R45">
        <f t="shared" si="10"/>
        <v>0</v>
      </c>
    </row>
    <row r="46" spans="1:18" x14ac:dyDescent="0.25">
      <c r="A46">
        <v>93</v>
      </c>
      <c r="B46" s="1">
        <v>11228.7</v>
      </c>
      <c r="C46" s="2">
        <f t="shared" si="12"/>
        <v>0.22298217959336353</v>
      </c>
      <c r="D46">
        <f t="shared" si="14"/>
        <v>3.2792520347692653</v>
      </c>
      <c r="E46" s="1">
        <v>19407.2</v>
      </c>
      <c r="F46" s="2">
        <f t="shared" si="13"/>
        <v>0.18956881981944845</v>
      </c>
      <c r="G46">
        <f t="shared" si="15"/>
        <v>3.5905686792871752</v>
      </c>
      <c r="K46">
        <f t="shared" si="11"/>
        <v>39</v>
      </c>
      <c r="L46">
        <f t="shared" si="8"/>
        <v>0</v>
      </c>
      <c r="M46">
        <f t="shared" si="4"/>
        <v>1</v>
      </c>
      <c r="N46">
        <f t="shared" si="5"/>
        <v>0</v>
      </c>
      <c r="O46">
        <f t="shared" si="6"/>
        <v>0</v>
      </c>
      <c r="P46">
        <f t="shared" si="7"/>
        <v>0.21662060644945874</v>
      </c>
      <c r="Q46">
        <f t="shared" si="9"/>
        <v>0</v>
      </c>
      <c r="R46">
        <f t="shared" si="10"/>
        <v>0</v>
      </c>
    </row>
    <row r="47" spans="1:18" x14ac:dyDescent="0.25">
      <c r="A47">
        <v>94</v>
      </c>
      <c r="B47" s="1">
        <v>8724.9</v>
      </c>
      <c r="C47" s="2">
        <f t="shared" si="12"/>
        <v>0.24461025341264656</v>
      </c>
      <c r="D47">
        <f t="shared" si="14"/>
        <v>3.0506663475485336</v>
      </c>
      <c r="E47" s="1">
        <v>15728.2</v>
      </c>
      <c r="F47" s="2">
        <f t="shared" si="13"/>
        <v>0.20786866901489054</v>
      </c>
      <c r="G47">
        <f t="shared" si="15"/>
        <v>3.3243926101886139</v>
      </c>
    </row>
    <row r="48" spans="1:18" x14ac:dyDescent="0.25">
      <c r="A48">
        <v>95</v>
      </c>
      <c r="B48" s="1">
        <v>6590.7</v>
      </c>
      <c r="C48" s="2">
        <f t="shared" si="12"/>
        <v>0.26895473925379693</v>
      </c>
      <c r="D48">
        <f t="shared" si="14"/>
        <v>2.8233014957979043</v>
      </c>
      <c r="E48" s="1">
        <v>12458.8</v>
      </c>
      <c r="F48" s="2">
        <f t="shared" si="13"/>
        <v>0.23022281439625</v>
      </c>
      <c r="G48">
        <f t="shared" si="15"/>
        <v>3.0517266771784848</v>
      </c>
    </row>
    <row r="49" spans="1:18" x14ac:dyDescent="0.25">
      <c r="A49">
        <v>96</v>
      </c>
      <c r="B49" s="1">
        <v>4818.1000000000004</v>
      </c>
      <c r="C49" s="2">
        <f t="shared" si="12"/>
        <v>0.29048795168219843</v>
      </c>
      <c r="D49">
        <f t="shared" si="14"/>
        <v>2.593866149538087</v>
      </c>
      <c r="E49" s="1">
        <v>9590.5</v>
      </c>
      <c r="F49" s="2">
        <f t="shared" si="13"/>
        <v>0.25317762369011004</v>
      </c>
      <c r="G49">
        <f t="shared" si="15"/>
        <v>2.7719654260629332</v>
      </c>
      <c r="Q49">
        <f>SUM(Q7:Q46)</f>
        <v>3.6016944774916193</v>
      </c>
      <c r="R49">
        <f>SUM(R7:R46)</f>
        <v>12.979157674492068</v>
      </c>
    </row>
    <row r="50" spans="1:18" x14ac:dyDescent="0.25">
      <c r="A50">
        <v>97</v>
      </c>
      <c r="B50" s="1">
        <v>3418.5</v>
      </c>
      <c r="C50" s="2">
        <f t="shared" si="12"/>
        <v>0.31405587245868066</v>
      </c>
      <c r="D50">
        <f t="shared" si="14"/>
        <v>2.3362828009047933</v>
      </c>
      <c r="E50" s="1">
        <v>7162.4</v>
      </c>
      <c r="F50" s="2">
        <f t="shared" si="13"/>
        <v>0.27793756282810228</v>
      </c>
      <c r="G50">
        <f t="shared" si="15"/>
        <v>2.4675801121694994</v>
      </c>
    </row>
    <row r="51" spans="1:18" x14ac:dyDescent="0.25">
      <c r="A51">
        <v>98</v>
      </c>
      <c r="B51" s="1">
        <v>2344.9</v>
      </c>
      <c r="C51" s="2">
        <f t="shared" si="12"/>
        <v>0.33549405091901574</v>
      </c>
      <c r="D51">
        <f t="shared" si="14"/>
        <v>2.0260164890139269</v>
      </c>
      <c r="E51" s="1">
        <v>5171.7</v>
      </c>
      <c r="F51" s="2">
        <f t="shared" si="13"/>
        <v>0.29965001836920158</v>
      </c>
      <c r="G51">
        <f t="shared" si="15"/>
        <v>2.1137830166519587</v>
      </c>
    </row>
    <row r="52" spans="1:18" x14ac:dyDescent="0.25">
      <c r="A52">
        <v>99</v>
      </c>
      <c r="B52" s="1">
        <v>1558.2</v>
      </c>
      <c r="C52" s="2">
        <f t="shared" si="12"/>
        <v>0.36997817995122578</v>
      </c>
      <c r="D52">
        <f t="shared" si="14"/>
        <v>1.6057902115853597</v>
      </c>
      <c r="E52" s="1">
        <v>3622</v>
      </c>
      <c r="F52" s="2">
        <f t="shared" si="13"/>
        <v>0.31990612921038097</v>
      </c>
      <c r="G52">
        <f t="shared" si="15"/>
        <v>1.6539364142207875</v>
      </c>
      <c r="M52" t="s">
        <v>28</v>
      </c>
      <c r="O52" s="4">
        <f>Q49*spouse/R49 * married</f>
        <v>0.12487424496402509</v>
      </c>
      <c r="P52" t="s">
        <v>29</v>
      </c>
    </row>
    <row r="53" spans="1:18" x14ac:dyDescent="0.25">
      <c r="A53">
        <v>100</v>
      </c>
      <c r="B53">
        <v>981.7</v>
      </c>
      <c r="C53" s="2">
        <f>C52*C52/C51</f>
        <v>0.40800679852610483</v>
      </c>
      <c r="D53">
        <v>1</v>
      </c>
      <c r="E53">
        <v>2463.3000000000002</v>
      </c>
      <c r="F53" s="2">
        <f>F52*F52/F51</f>
        <v>0.34153153756952215</v>
      </c>
      <c r="G53">
        <v>1</v>
      </c>
    </row>
    <row r="54" spans="1:18" x14ac:dyDescent="0.25">
      <c r="A54">
        <f>A53+1</f>
        <v>101</v>
      </c>
      <c r="B54" s="1">
        <v>0</v>
      </c>
    </row>
    <row r="55" spans="1:18" x14ac:dyDescent="0.25">
      <c r="A55">
        <f t="shared" ref="A55:A58" si="16">A54+1</f>
        <v>102</v>
      </c>
      <c r="B55" s="1">
        <v>0</v>
      </c>
    </row>
    <row r="56" spans="1:18" x14ac:dyDescent="0.25">
      <c r="A56">
        <f t="shared" si="16"/>
        <v>103</v>
      </c>
      <c r="B56" s="1">
        <v>0</v>
      </c>
    </row>
    <row r="57" spans="1:18" x14ac:dyDescent="0.25">
      <c r="A57">
        <f t="shared" si="16"/>
        <v>104</v>
      </c>
      <c r="B57" s="1">
        <v>0</v>
      </c>
    </row>
    <row r="58" spans="1:18" x14ac:dyDescent="0.25">
      <c r="A58">
        <f t="shared" si="16"/>
        <v>105</v>
      </c>
      <c r="B58" s="1">
        <v>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CFCF2D1-E97F-4D34-8E9A-E5EEF70C3613}">
  <sheetPr codeName="Sheet2"/>
  <dimension ref="A1:J112"/>
  <sheetViews>
    <sheetView workbookViewId="0">
      <selection activeCell="G1" sqref="G1:G1048576"/>
    </sheetView>
  </sheetViews>
  <sheetFormatPr defaultRowHeight="15" x14ac:dyDescent="0.25"/>
  <cols>
    <col min="4" max="4" width="12.7109375" bestFit="1" customWidth="1"/>
    <col min="5" max="6" width="12.7109375" customWidth="1"/>
  </cols>
  <sheetData>
    <row r="1" spans="1:10" ht="21" x14ac:dyDescent="0.35">
      <c r="A1" t="s">
        <v>0</v>
      </c>
      <c r="B1" t="s">
        <v>10</v>
      </c>
      <c r="C1" t="s">
        <v>11</v>
      </c>
      <c r="D1" t="s">
        <v>12</v>
      </c>
      <c r="E1" t="s">
        <v>13</v>
      </c>
      <c r="F1" t="s">
        <v>14</v>
      </c>
      <c r="G1" t="s">
        <v>15</v>
      </c>
      <c r="H1" t="s">
        <v>16</v>
      </c>
      <c r="I1" t="s">
        <v>17</v>
      </c>
      <c r="J1" t="s">
        <v>18</v>
      </c>
    </row>
    <row r="2" spans="1:10" x14ac:dyDescent="0.25">
      <c r="A2">
        <v>0</v>
      </c>
      <c r="B2" s="1">
        <v>100000</v>
      </c>
      <c r="C2" s="2">
        <f>(B2-B3)/B2</f>
        <v>3.5030000000000291E-3</v>
      </c>
      <c r="D2">
        <f>IF(female!A2&lt;=female100,1/100 * 10 ^ ((female!A2-female100)/(female100-female1000)),1/100 * 10 ^ ((female!A2-female100)/(female10-female100)))</f>
        <v>3.3000347911252849E-5</v>
      </c>
      <c r="E2">
        <f>LN(C2)/LN(10)</f>
        <v>-2.4555598626823034</v>
      </c>
      <c r="F2">
        <f>LN(D2)/LN(10)</f>
        <v>-4.481481481481481</v>
      </c>
      <c r="G2">
        <f t="shared" ref="G2:G33" si="0">1 + G3/(1+i_) * (1-C2)</f>
        <v>24.758434167856461</v>
      </c>
      <c r="H2">
        <f t="shared" ref="H2:H33" si="1">C2/(1+i_) + (1-C2) * H3 / (1+i_)</f>
        <v>4.7752355841363454E-2</v>
      </c>
      <c r="I2">
        <f>(I3+1)*(1-C2)+ 0.5 * C2</f>
        <v>82.860536184366893</v>
      </c>
      <c r="J2">
        <f>20+female08*(female67-female!A2)</f>
        <v>73.599999999999994</v>
      </c>
    </row>
    <row r="3" spans="1:10" x14ac:dyDescent="0.25">
      <c r="A3">
        <v>1</v>
      </c>
      <c r="B3" s="1">
        <v>99649.7</v>
      </c>
      <c r="C3" s="2">
        <f t="shared" ref="C3:C66" si="2">(B3-B4)/B3</f>
        <v>2.1374876191301037E-4</v>
      </c>
      <c r="D3">
        <f>IF(female!A3&lt;=female100,1/100 * 10 ^ ((female!A3-female100)/(female100-female1000)),1/100 * 10 ^ ((female!A3-female100)/(female10-female100)))</f>
        <v>3.5938136638046235E-5</v>
      </c>
      <c r="E3">
        <f t="shared" ref="E3:E66" si="3">LN(C3)/LN(10)</f>
        <v>-3.6700963921361862</v>
      </c>
      <c r="F3">
        <f t="shared" ref="F3:F66" si="4">LN(D3)/LN(10)</f>
        <v>-4.4444444444444446</v>
      </c>
      <c r="G3">
        <f t="shared" si="0"/>
        <v>24.795630628662927</v>
      </c>
      <c r="H3">
        <f t="shared" si="1"/>
        <v>4.6321715042812947E-2</v>
      </c>
      <c r="I3">
        <f t="shared" ref="I3:I66" si="5">(I4+1)*(1-C3)+ 0.5 * C3</f>
        <v>82.15005934224277</v>
      </c>
      <c r="J3">
        <f>20+female08*(female67-female!A3)</f>
        <v>72.800000000000011</v>
      </c>
    </row>
    <row r="4" spans="1:10" x14ac:dyDescent="0.25">
      <c r="A4">
        <v>2</v>
      </c>
      <c r="B4" s="1">
        <v>99628.4</v>
      </c>
      <c r="C4" s="2">
        <f t="shared" si="2"/>
        <v>1.1442520405822216E-4</v>
      </c>
      <c r="D4">
        <f>IF(female!A4&lt;=female100,1/100 * 10 ^ ((female!A4-female100)/(female100-female1000)),1/100 * 10 ^ ((female!A4-female100)/(female10-female100)))</f>
        <v>3.9137456019803829E-5</v>
      </c>
      <c r="E4">
        <f t="shared" si="3"/>
        <v>-3.9414783044083679</v>
      </c>
      <c r="F4">
        <f t="shared" si="4"/>
        <v>-4.4074074074074066</v>
      </c>
      <c r="G4">
        <f t="shared" si="0"/>
        <v>24.752746722775385</v>
      </c>
      <c r="H4">
        <f t="shared" si="1"/>
        <v>4.7971088643417606E-2</v>
      </c>
      <c r="I4">
        <f t="shared" si="5"/>
        <v>81.167515672606299</v>
      </c>
      <c r="J4">
        <f>20+female08*(female67-female!A4)</f>
        <v>72</v>
      </c>
    </row>
    <row r="5" spans="1:10" x14ac:dyDescent="0.25">
      <c r="A5">
        <v>3</v>
      </c>
      <c r="B5" s="1">
        <v>99617</v>
      </c>
      <c r="C5" s="2">
        <f t="shared" si="2"/>
        <v>9.5365248903299643E-5</v>
      </c>
      <c r="D5">
        <f>IF(female!A5&lt;=female100,1/100 * 10 ^ ((female!A5-female100)/(female100-female1000)),1/100 * 10 ^ ((female!A5-female100)/(female10-female100)))</f>
        <v>4.2621588290153222E-5</v>
      </c>
      <c r="E5">
        <f t="shared" si="3"/>
        <v>-4.0206098533777039</v>
      </c>
      <c r="F5">
        <f t="shared" si="4"/>
        <v>-4.3703703703703702</v>
      </c>
      <c r="G5">
        <f t="shared" si="0"/>
        <v>24.705683544567385</v>
      </c>
      <c r="H5">
        <f t="shared" si="1"/>
        <v>4.9781203209431593E-2</v>
      </c>
      <c r="I5">
        <f t="shared" si="5"/>
        <v>80.176747125858924</v>
      </c>
      <c r="J5">
        <f>20+female08*(female67-female!A5)</f>
        <v>71.2</v>
      </c>
    </row>
    <row r="6" spans="1:10" x14ac:dyDescent="0.25">
      <c r="A6">
        <v>4</v>
      </c>
      <c r="B6" s="1">
        <v>99607.5</v>
      </c>
      <c r="C6" s="2">
        <f t="shared" si="2"/>
        <v>6.3248249378841052E-5</v>
      </c>
      <c r="D6">
        <f>IF(female!A6&lt;=female100,1/100 * 10 ^ ((female!A6-female100)/(female100-female1000)),1/100 * 10 ^ ((female!A6-female100)/(female10-female100)))</f>
        <v>4.6415888336127764E-5</v>
      </c>
      <c r="E6">
        <f t="shared" si="3"/>
        <v>-4.1989514906364276</v>
      </c>
      <c r="F6">
        <f t="shared" si="4"/>
        <v>-4.333333333333333</v>
      </c>
      <c r="G6">
        <f t="shared" si="0"/>
        <v>24.656262236935333</v>
      </c>
      <c r="H6">
        <f t="shared" si="1"/>
        <v>5.1682014757106695E-2</v>
      </c>
      <c r="I6">
        <f t="shared" si="5"/>
        <v>79.184346243372119</v>
      </c>
      <c r="J6">
        <f>20+female08*(female67-female!A6)</f>
        <v>70.400000000000006</v>
      </c>
    </row>
    <row r="7" spans="1:10" x14ac:dyDescent="0.25">
      <c r="A7">
        <v>5</v>
      </c>
      <c r="B7" s="1">
        <v>99601.2</v>
      </c>
      <c r="C7" s="2">
        <f t="shared" si="2"/>
        <v>7.429629361889395E-5</v>
      </c>
      <c r="D7">
        <f>IF(female!A7&lt;=female100,1/100 * 10 ^ ((female!A7-female100)/(female100-female1000)),1/100 * 10 ^ ((female!A7-female100)/(female10-female100)))</f>
        <v>5.0547968211912367E-5</v>
      </c>
      <c r="E7">
        <f t="shared" si="3"/>
        <v>-4.1290328511251806</v>
      </c>
      <c r="F7">
        <f t="shared" si="4"/>
        <v>-4.2962962962962958</v>
      </c>
      <c r="G7">
        <f t="shared" si="0"/>
        <v>24.604068890697679</v>
      </c>
      <c r="H7">
        <f t="shared" si="1"/>
        <v>5.3689442861283229E-2</v>
      </c>
      <c r="I7">
        <f t="shared" si="5"/>
        <v>78.189323205309663</v>
      </c>
      <c r="J7">
        <f>20+female08*(female67-female!A7)</f>
        <v>69.599999999999994</v>
      </c>
    </row>
    <row r="8" spans="1:10" x14ac:dyDescent="0.25">
      <c r="A8">
        <v>6</v>
      </c>
      <c r="B8" s="1">
        <v>99593.8</v>
      </c>
      <c r="C8" s="2">
        <f t="shared" si="2"/>
        <v>7.1289578266978668E-5</v>
      </c>
      <c r="D8">
        <f>IF(female!A8&lt;=female100,1/100 * 10 ^ ((female!A8-female100)/(female100-female1000)),1/100 * 10 ^ ((female!A8-female100)/(female10-female100)))</f>
        <v>5.5047898078549715E-5</v>
      </c>
      <c r="E8">
        <f t="shared" si="3"/>
        <v>-4.1469739544673399</v>
      </c>
      <c r="F8">
        <f t="shared" si="4"/>
        <v>-4.2592592592592586</v>
      </c>
      <c r="G8">
        <f t="shared" si="0"/>
        <v>24.550055624466623</v>
      </c>
      <c r="H8">
        <f t="shared" si="1"/>
        <v>5.576686755368164E-2</v>
      </c>
      <c r="I8">
        <f t="shared" si="5"/>
        <v>77.195095662949782</v>
      </c>
      <c r="J8">
        <f>20+female08*(female67-female!A8)</f>
        <v>68.800000000000011</v>
      </c>
    </row>
    <row r="9" spans="1:10" x14ac:dyDescent="0.25">
      <c r="A9">
        <v>7</v>
      </c>
      <c r="B9" s="1">
        <v>99586.7</v>
      </c>
      <c r="C9" s="2">
        <f t="shared" si="2"/>
        <v>5.42241082392948E-5</v>
      </c>
      <c r="D9">
        <f>IF(female!A9&lt;=female100,1/100 * 10 ^ ((female!A9-female100)/(female100-female1000)),1/100 * 10 ^ ((female!A9-female100)/(female10-female100)))</f>
        <v>5.9948425031894055E-5</v>
      </c>
      <c r="E9">
        <f t="shared" si="3"/>
        <v>-4.2658075815901739</v>
      </c>
      <c r="F9">
        <f t="shared" si="4"/>
        <v>-4.2222222222222223</v>
      </c>
      <c r="G9">
        <f t="shared" si="0"/>
        <v>24.493804002402772</v>
      </c>
      <c r="H9">
        <f t="shared" si="1"/>
        <v>5.7930382510099923E-2</v>
      </c>
      <c r="I9">
        <f t="shared" si="5"/>
        <v>76.200563613782649</v>
      </c>
      <c r="J9">
        <f>20+female08*(female67-female!A9)</f>
        <v>68</v>
      </c>
    </row>
    <row r="10" spans="1:10" x14ac:dyDescent="0.25">
      <c r="A10">
        <v>8</v>
      </c>
      <c r="B10" s="1">
        <v>99581.3</v>
      </c>
      <c r="C10" s="2">
        <f t="shared" si="2"/>
        <v>5.8243867071457295E-5</v>
      </c>
      <c r="D10">
        <f>IF(female!A10&lt;=female100,1/100 * 10 ^ ((female!A10-female100)/(female100-female1000)),1/100 * 10 ^ ((female!A10-female100)/(female10-female100)))</f>
        <v>6.5285211411278467E-5</v>
      </c>
      <c r="E10">
        <f t="shared" si="3"/>
        <v>-4.2347497979800339</v>
      </c>
      <c r="F10">
        <f t="shared" si="4"/>
        <v>-4.1851851851851851</v>
      </c>
      <c r="G10">
        <f t="shared" si="0"/>
        <v>24.434881122137664</v>
      </c>
      <c r="H10">
        <f t="shared" si="1"/>
        <v>6.0196637811268945E-2</v>
      </c>
      <c r="I10">
        <f t="shared" si="5"/>
        <v>75.204668631928769</v>
      </c>
      <c r="J10">
        <f>20+female08*(female67-female!A10)</f>
        <v>67.2</v>
      </c>
    </row>
    <row r="11" spans="1:10" x14ac:dyDescent="0.25">
      <c r="A11">
        <v>9</v>
      </c>
      <c r="B11" s="1">
        <v>99575.5</v>
      </c>
      <c r="C11" s="2">
        <f t="shared" si="2"/>
        <v>5.1217417939210158E-5</v>
      </c>
      <c r="D11">
        <f>IF(female!A11&lt;=female100,1/100 * 10 ^ ((female!A11-female100)/(female100-female1000)),1/100 * 10 ^ ((female!A11-female100)/(female10-female100)))</f>
        <v>7.109709432312429E-5</v>
      </c>
      <c r="E11">
        <f t="shared" si="3"/>
        <v>-4.2905823197180144</v>
      </c>
      <c r="F11">
        <f t="shared" si="4"/>
        <v>-4.1481481481481479</v>
      </c>
      <c r="G11">
        <f t="shared" si="0"/>
        <v>24.37369598533218</v>
      </c>
      <c r="H11">
        <f t="shared" si="1"/>
        <v>6.2549902604860902E-2</v>
      </c>
      <c r="I11">
        <f t="shared" si="5"/>
        <v>74.209019974157172</v>
      </c>
      <c r="J11">
        <f>20+female08*(female67-female!A11)</f>
        <v>66.400000000000006</v>
      </c>
    </row>
    <row r="12" spans="1:10" x14ac:dyDescent="0.25">
      <c r="A12">
        <v>10</v>
      </c>
      <c r="B12" s="1">
        <v>99570.4</v>
      </c>
      <c r="C12" s="2">
        <f t="shared" si="2"/>
        <v>6.5280444790821374E-5</v>
      </c>
      <c r="D12">
        <f>IF(female!A12&lt;=female100,1/100 * 10 ^ ((female!A12-female100)/(female100-female1000)),1/100 * 10 ^ ((female!A12-female100)/(female10-female100)))</f>
        <v>7.7426368268112688E-5</v>
      </c>
      <c r="E12">
        <f t="shared" si="3"/>
        <v>-4.1852168951619584</v>
      </c>
      <c r="F12">
        <f t="shared" si="4"/>
        <v>-4.1111111111111107</v>
      </c>
      <c r="G12">
        <f t="shared" si="0"/>
        <v>24.309888914486059</v>
      </c>
      <c r="H12">
        <f t="shared" si="1"/>
        <v>6.5004010628696221E-2</v>
      </c>
      <c r="I12">
        <f t="shared" si="5"/>
        <v>73.212795353204243</v>
      </c>
      <c r="J12">
        <f>20+female08*(female67-female!A12)</f>
        <v>65.599999999999994</v>
      </c>
    </row>
    <row r="13" spans="1:10" x14ac:dyDescent="0.25">
      <c r="A13">
        <v>11</v>
      </c>
      <c r="B13" s="1">
        <v>99563.9</v>
      </c>
      <c r="C13" s="2">
        <f t="shared" si="2"/>
        <v>5.5240905589274833E-5</v>
      </c>
      <c r="D13">
        <f>IF(female!A13&lt;=female100,1/100 * 10 ^ ((female!A13-female100)/(female100-female1000)),1/100 * 10 ^ ((female!A13-female100)/(female10-female100)))</f>
        <v>8.4319092928662558E-5</v>
      </c>
      <c r="E13">
        <f t="shared" si="3"/>
        <v>-4.2577392104482001</v>
      </c>
      <c r="F13">
        <f t="shared" si="4"/>
        <v>-4.0740740740740744</v>
      </c>
      <c r="G13">
        <f t="shared" si="0"/>
        <v>24.243867121494642</v>
      </c>
      <c r="H13">
        <f t="shared" si="1"/>
        <v>6.7543299865711129E-2</v>
      </c>
      <c r="I13">
        <f t="shared" si="5"/>
        <v>72.217542386715337</v>
      </c>
      <c r="J13">
        <f>20+female08*(female67-female!A13)</f>
        <v>64.800000000000011</v>
      </c>
    </row>
    <row r="14" spans="1:10" x14ac:dyDescent="0.25">
      <c r="A14">
        <v>12</v>
      </c>
      <c r="B14" s="1">
        <v>99558.399999999994</v>
      </c>
      <c r="C14" s="2">
        <f t="shared" si="2"/>
        <v>5.6248392902972216E-5</v>
      </c>
      <c r="D14">
        <f>IF(female!A14&lt;=female100,1/100 * 10 ^ ((female!A14-female100)/(female100-female1000)),1/100 * 10 ^ ((female!A14-female100)/(female10-female100)))</f>
        <v>9.1825428356562754E-5</v>
      </c>
      <c r="E14">
        <f t="shared" si="3"/>
        <v>-4.249889881453786</v>
      </c>
      <c r="F14">
        <f t="shared" si="4"/>
        <v>-4.0370370370370372</v>
      </c>
      <c r="G14">
        <f t="shared" si="0"/>
        <v>24.174957252885658</v>
      </c>
      <c r="H14">
        <f t="shared" si="1"/>
        <v>7.0193668516565791E-2</v>
      </c>
      <c r="I14">
        <f t="shared" si="5"/>
        <v>71.221504347565713</v>
      </c>
      <c r="J14">
        <f>20+female08*(female67-female!A14)</f>
        <v>64</v>
      </c>
    </row>
    <row r="15" spans="1:10" x14ac:dyDescent="0.25">
      <c r="A15">
        <v>13</v>
      </c>
      <c r="B15" s="1">
        <v>99552.8</v>
      </c>
      <c r="C15" s="2">
        <f t="shared" si="2"/>
        <v>8.7390811709937738E-5</v>
      </c>
      <c r="D15">
        <f>IF(female!A15&lt;=female100,1/100 * 10 ^ ((female!A15-female100)/(female100-female1000)),1/100 * 10 ^ ((female!A15-female100)/(female10-female100)))</f>
        <v>1E-4</v>
      </c>
      <c r="E15">
        <f t="shared" si="3"/>
        <v>-4.0585342267871276</v>
      </c>
      <c r="F15">
        <f t="shared" si="4"/>
        <v>-3.9999999999999991</v>
      </c>
      <c r="G15">
        <f t="shared" si="0"/>
        <v>24.103311315526224</v>
      </c>
      <c r="H15">
        <f t="shared" si="1"/>
        <v>7.2949270143534473E-2</v>
      </c>
      <c r="I15">
        <f t="shared" si="5"/>
        <v>70.225482542296007</v>
      </c>
      <c r="J15">
        <f>20+female08*(female67-female!A15)</f>
        <v>63.2</v>
      </c>
    </row>
    <row r="16" spans="1:10" x14ac:dyDescent="0.25">
      <c r="A16">
        <v>14</v>
      </c>
      <c r="B16" s="1">
        <v>99544.1</v>
      </c>
      <c r="C16" s="2">
        <f t="shared" si="2"/>
        <v>9.5435088568785088E-5</v>
      </c>
      <c r="D16">
        <f>IF(female!A16&lt;=female100,1/100 * 10 ^ ((female!A16-female100)/(female100-female1000)),1/100 * 10 ^ ((female!A16-female100)/(female10-female100)))</f>
        <v>1.0890229622637296E-4</v>
      </c>
      <c r="E16">
        <f t="shared" si="3"/>
        <v>-4.0202919191109752</v>
      </c>
      <c r="F16">
        <f t="shared" si="4"/>
        <v>-3.9629629629629628</v>
      </c>
      <c r="G16">
        <f t="shared" si="0"/>
        <v>24.029543729478814</v>
      </c>
      <c r="H16">
        <f t="shared" si="1"/>
        <v>7.5786473178973676E-2</v>
      </c>
      <c r="I16">
        <f t="shared" si="5"/>
        <v>69.231576441363032</v>
      </c>
      <c r="J16">
        <f>20+female08*(female67-female!A16)</f>
        <v>62.400000000000006</v>
      </c>
    </row>
    <row r="17" spans="1:10" x14ac:dyDescent="0.25">
      <c r="A17">
        <v>15</v>
      </c>
      <c r="B17" s="1">
        <v>99534.6</v>
      </c>
      <c r="C17" s="2">
        <f t="shared" si="2"/>
        <v>1.1352836099208627E-4</v>
      </c>
      <c r="D17">
        <f>IF(female!A17&lt;=female100,1/100 * 10 ^ ((female!A17-female100)/(female100-female1000)),1/100 * 10 ^ ((female!A17-female100)/(female10-female100)))</f>
        <v>1.185971012337669E-4</v>
      </c>
      <c r="E17">
        <f t="shared" si="3"/>
        <v>-3.944895632006074</v>
      </c>
      <c r="F17">
        <f t="shared" si="4"/>
        <v>-3.925925925925926</v>
      </c>
      <c r="G17">
        <f t="shared" si="0"/>
        <v>23.953011436425893</v>
      </c>
      <c r="H17">
        <f t="shared" si="1"/>
        <v>7.8730010623100671E-2</v>
      </c>
      <c r="I17">
        <f t="shared" si="5"/>
        <v>68.238136471505243</v>
      </c>
      <c r="J17">
        <f>20+female08*(female67-female!A17)</f>
        <v>61.6</v>
      </c>
    </row>
    <row r="18" spans="1:10" x14ac:dyDescent="0.25">
      <c r="A18">
        <v>16</v>
      </c>
      <c r="B18" s="1">
        <v>99523.3</v>
      </c>
      <c r="C18" s="2">
        <f t="shared" si="2"/>
        <v>1.306226783074918E-4</v>
      </c>
      <c r="D18">
        <f>IF(female!A18&lt;=female100,1/100 * 10 ^ ((female!A18-female100)/(female100-female1000)),1/100 * 10 ^ ((female!A18-female100)/(female10-female100)))</f>
        <v>1.291549665014883E-4</v>
      </c>
      <c r="E18">
        <f t="shared" si="3"/>
        <v>-3.8839814156430958</v>
      </c>
      <c r="F18">
        <f t="shared" si="4"/>
        <v>-3.8888888888888888</v>
      </c>
      <c r="G18">
        <f t="shared" si="0"/>
        <v>23.873842252064389</v>
      </c>
      <c r="H18">
        <f t="shared" si="1"/>
        <v>8.1774966464945573E-2</v>
      </c>
      <c r="I18">
        <f t="shared" si="5"/>
        <v>67.245827544270398</v>
      </c>
      <c r="J18">
        <f>20+female08*(female67-female!A18)</f>
        <v>60.800000000000004</v>
      </c>
    </row>
    <row r="19" spans="1:10" x14ac:dyDescent="0.25">
      <c r="A19">
        <v>17</v>
      </c>
      <c r="B19" s="1">
        <v>99510.3</v>
      </c>
      <c r="C19" s="2">
        <f t="shared" si="2"/>
        <v>1.5877753358198006E-4</v>
      </c>
      <c r="D19">
        <f>IF(female!A19&lt;=female100,1/100 * 10 ^ ((female!A19-female100)/(female100-female1000)),1/100 * 10 ^ ((female!A19-female100)/(female10-female100)))</f>
        <v>1.4065272421052359E-4</v>
      </c>
      <c r="E19">
        <f t="shared" si="3"/>
        <v>-3.7992109485816785</v>
      </c>
      <c r="F19">
        <f t="shared" si="4"/>
        <v>-3.8518518518518521</v>
      </c>
      <c r="G19">
        <f t="shared" si="0"/>
        <v>23.79190370433086</v>
      </c>
      <c r="H19">
        <f t="shared" si="1"/>
        <v>8.4926435763734487E-2</v>
      </c>
      <c r="I19">
        <f t="shared" si="5"/>
        <v>66.254547202015132</v>
      </c>
      <c r="J19">
        <f>20+female08*(female67-female!A19)</f>
        <v>60</v>
      </c>
    </row>
    <row r="20" spans="1:10" x14ac:dyDescent="0.25">
      <c r="A20">
        <v>18</v>
      </c>
      <c r="B20" s="1">
        <v>99494.5</v>
      </c>
      <c r="C20" s="2">
        <f t="shared" si="2"/>
        <v>2.181025081788148E-4</v>
      </c>
      <c r="D20">
        <f>IF(female!A20&lt;=female100,1/100 * 10 ^ ((female!A20-female100)/(female100-female1000)),1/100 * 10 ^ ((female!A20-female100)/(female10-female100)))</f>
        <v>1.5317404637020787E-4</v>
      </c>
      <c r="E20">
        <f t="shared" si="3"/>
        <v>-3.6613393400060978</v>
      </c>
      <c r="F20">
        <f t="shared" si="4"/>
        <v>-3.8148148148148149</v>
      </c>
      <c r="G20">
        <f t="shared" si="0"/>
        <v>23.707344046119516</v>
      </c>
      <c r="H20">
        <f t="shared" si="1"/>
        <v>8.8178716459815801E-2</v>
      </c>
      <c r="I20">
        <f t="shared" si="5"/>
        <v>65.264989204797118</v>
      </c>
      <c r="J20">
        <f>20+female08*(female67-female!A20)</f>
        <v>59.2</v>
      </c>
    </row>
    <row r="21" spans="1:10" x14ac:dyDescent="0.25">
      <c r="A21">
        <v>19</v>
      </c>
      <c r="B21" s="1">
        <v>99472.8</v>
      </c>
      <c r="C21" s="2">
        <f t="shared" si="2"/>
        <v>2.1211828761235051E-4</v>
      </c>
      <c r="D21">
        <f>IF(female!A21&lt;=female100,1/100 * 10 ^ ((female!A21-female100)/(female100-female1000)),1/100 * 10 ^ ((female!A21-female100)/(female10-female100)))</f>
        <v>1.6681005372000586E-4</v>
      </c>
      <c r="E21">
        <f t="shared" si="3"/>
        <v>-3.6734218875100502</v>
      </c>
      <c r="F21">
        <f t="shared" si="4"/>
        <v>-3.7777777777777772</v>
      </c>
      <c r="G21">
        <f t="shared" si="0"/>
        <v>23.620789561412806</v>
      </c>
      <c r="H21">
        <f t="shared" si="1"/>
        <v>9.1507720673426204E-2</v>
      </c>
      <c r="I21">
        <f t="shared" si="5"/>
        <v>64.279117692843542</v>
      </c>
      <c r="J21">
        <f>20+female08*(female67-female!A21)</f>
        <v>58.400000000000006</v>
      </c>
    </row>
    <row r="22" spans="1:10" x14ac:dyDescent="0.25">
      <c r="A22">
        <v>20</v>
      </c>
      <c r="B22" s="1">
        <v>99451.7</v>
      </c>
      <c r="C22" s="2">
        <f t="shared" si="2"/>
        <v>1.8702546060038461E-4</v>
      </c>
      <c r="D22">
        <f>IF(female!A22&lt;=female100,1/100 * 10 ^ ((female!A22-female100)/(female100-female1000)),1/100 * 10 ^ ((female!A22-female100)/(female10-female100)))</f>
        <v>1.8165997883753273E-4</v>
      </c>
      <c r="E22">
        <f t="shared" si="3"/>
        <v>-3.7280992670165878</v>
      </c>
      <c r="F22">
        <f t="shared" si="4"/>
        <v>-3.7407407407407405</v>
      </c>
      <c r="G22">
        <f t="shared" si="0"/>
        <v>23.530612417081699</v>
      </c>
      <c r="H22">
        <f t="shared" si="1"/>
        <v>9.4976057371404715E-2</v>
      </c>
      <c r="I22">
        <f t="shared" si="5"/>
        <v>63.292649280371151</v>
      </c>
      <c r="J22">
        <f>20+female08*(female67-female!A22)</f>
        <v>57.6</v>
      </c>
    </row>
    <row r="23" spans="1:10" x14ac:dyDescent="0.25">
      <c r="A23">
        <v>21</v>
      </c>
      <c r="B23" s="1">
        <v>99433.1</v>
      </c>
      <c r="C23" s="2">
        <f t="shared" si="2"/>
        <v>2.1119727736538434E-4</v>
      </c>
      <c r="D23">
        <f>IF(female!A23&lt;=female100,1/100 * 10 ^ ((female!A23-female100)/(female100-female1000)),1/100 * 10 ^ ((female!A23-female100)/(female10-female100)))</f>
        <v>1.9783188827841635E-4</v>
      </c>
      <c r="E23">
        <f t="shared" si="3"/>
        <v>-3.6753116847784302</v>
      </c>
      <c r="F23">
        <f t="shared" si="4"/>
        <v>-3.7037037037037033</v>
      </c>
      <c r="G23">
        <f t="shared" si="0"/>
        <v>23.436220083620839</v>
      </c>
      <c r="H23">
        <f t="shared" si="1"/>
        <v>9.8606516134758807E-2</v>
      </c>
      <c r="I23">
        <f t="shared" si="5"/>
        <v>62.304395301330104</v>
      </c>
      <c r="J23">
        <f>20+female08*(female67-female!A23)</f>
        <v>56.800000000000004</v>
      </c>
    </row>
    <row r="24" spans="1:10" x14ac:dyDescent="0.25">
      <c r="A24">
        <v>22</v>
      </c>
      <c r="B24" s="1">
        <v>99412.1</v>
      </c>
      <c r="C24" s="2">
        <f t="shared" si="2"/>
        <v>2.4544295915697115E-4</v>
      </c>
      <c r="D24">
        <f>IF(female!A24&lt;=female100,1/100 * 10 ^ ((female!A24-female100)/(female100-female1000)),1/100 * 10 ^ ((female!A24-female100)/(female10-female100)))</f>
        <v>2.1544346900318829E-4</v>
      </c>
      <c r="E24">
        <f t="shared" si="3"/>
        <v>-3.6100494216742498</v>
      </c>
      <c r="F24">
        <f t="shared" si="4"/>
        <v>-3.6666666666666661</v>
      </c>
      <c r="G24">
        <f t="shared" si="0"/>
        <v>23.338597935307135</v>
      </c>
      <c r="H24">
        <f t="shared" si="1"/>
        <v>0.10236119790909005</v>
      </c>
      <c r="I24">
        <f t="shared" si="5"/>
        <v>61.317450978670465</v>
      </c>
      <c r="J24">
        <f>20+female08*(female67-female!A24)</f>
        <v>56</v>
      </c>
    </row>
    <row r="25" spans="1:10" x14ac:dyDescent="0.25">
      <c r="A25">
        <v>23</v>
      </c>
      <c r="B25" s="1">
        <v>99387.7</v>
      </c>
      <c r="C25" s="2">
        <f t="shared" si="2"/>
        <v>2.1431223380763325E-4</v>
      </c>
      <c r="D25">
        <f>IF(female!A25&lt;=female100,1/100 * 10 ^ ((female!A25-female100)/(female100-female1000)),1/100 * 10 ^ ((female!A25-female100)/(female10-female100)))</f>
        <v>2.3462288481422631E-4</v>
      </c>
      <c r="E25">
        <f t="shared" si="3"/>
        <v>-3.668953036967975</v>
      </c>
      <c r="F25">
        <f t="shared" si="4"/>
        <v>-3.6296296296296293</v>
      </c>
      <c r="G25">
        <f t="shared" si="0"/>
        <v>23.237845418263312</v>
      </c>
      <c r="H25">
        <f t="shared" si="1"/>
        <v>0.10623627781269286</v>
      </c>
      <c r="I25">
        <f t="shared" si="5"/>
        <v>60.332381858486379</v>
      </c>
      <c r="J25">
        <f>20+female08*(female67-female!A25)</f>
        <v>55.2</v>
      </c>
    </row>
    <row r="26" spans="1:10" x14ac:dyDescent="0.25">
      <c r="A26">
        <v>24</v>
      </c>
      <c r="B26" s="1">
        <v>99366.399999999994</v>
      </c>
      <c r="C26" s="2">
        <f t="shared" si="2"/>
        <v>2.2240918459349711E-4</v>
      </c>
      <c r="D26">
        <f>IF(female!A26&lt;=female100,1/100 * 10 ^ ((female!A26-female100)/(female100-female1000)),1/100 * 10 ^ ((female!A26-female100)/(female10-female100)))</f>
        <v>2.5550970903525066E-4</v>
      </c>
      <c r="E26">
        <f t="shared" si="3"/>
        <v>-3.6528472821263462</v>
      </c>
      <c r="F26">
        <f t="shared" si="4"/>
        <v>-3.5925925925925921</v>
      </c>
      <c r="G26">
        <f t="shared" si="0"/>
        <v>23.132316773474713</v>
      </c>
      <c r="H26">
        <f t="shared" si="1"/>
        <v>0.11029505427085166</v>
      </c>
      <c r="I26">
        <f t="shared" si="5"/>
        <v>59.345207418570936</v>
      </c>
      <c r="J26">
        <f>20+female08*(female67-female!A26)</f>
        <v>54.4</v>
      </c>
    </row>
    <row r="27" spans="1:10" x14ac:dyDescent="0.25">
      <c r="A27">
        <v>25</v>
      </c>
      <c r="B27" s="1">
        <v>99344.3</v>
      </c>
      <c r="C27" s="2">
        <f t="shared" si="2"/>
        <v>2.5970287172996247E-4</v>
      </c>
      <c r="D27">
        <f>IF(female!A27&lt;=female100,1/100 * 10 ^ ((female!A27-female100)/(female100-female1000)),1/100 * 10 ^ ((female!A27-female100)/(female10-female100)))</f>
        <v>2.7825594022071241E-4</v>
      </c>
      <c r="E27">
        <f t="shared" si="3"/>
        <v>-3.5855232480234474</v>
      </c>
      <c r="F27">
        <f t="shared" si="4"/>
        <v>-3.5555555555555554</v>
      </c>
      <c r="G27">
        <f t="shared" si="0"/>
        <v>23.022729911000326</v>
      </c>
      <c r="H27">
        <f t="shared" si="1"/>
        <v>0.11450991531398509</v>
      </c>
      <c r="I27">
        <f t="shared" si="5"/>
        <v>58.358298044645608</v>
      </c>
      <c r="J27">
        <f>20+female08*(female67-female!A27)</f>
        <v>53.6</v>
      </c>
    </row>
    <row r="28" spans="1:10" x14ac:dyDescent="0.25">
      <c r="A28">
        <v>26</v>
      </c>
      <c r="B28" s="1">
        <v>99318.5</v>
      </c>
      <c r="C28" s="2">
        <f t="shared" si="2"/>
        <v>2.5775661130610935E-4</v>
      </c>
      <c r="D28">
        <f>IF(female!A28&lt;=female100,1/100 * 10 ^ ((female!A28-female100)/(female100-female1000)),1/100 * 10 ^ ((female!A28-female100)/(female10-female100)))</f>
        <v>3.0302710828663946E-4</v>
      </c>
      <c r="E28">
        <f t="shared" si="3"/>
        <v>-3.5887901865024938</v>
      </c>
      <c r="F28">
        <f t="shared" si="4"/>
        <v>-3.5185185185185182</v>
      </c>
      <c r="G28">
        <f t="shared" si="0"/>
        <v>22.909588793440147</v>
      </c>
      <c r="H28">
        <f t="shared" si="1"/>
        <v>0.11886147772191699</v>
      </c>
      <c r="I28">
        <f t="shared" si="5"/>
        <v>57.373327914101466</v>
      </c>
      <c r="J28">
        <f>20+female08*(female67-female!A28)</f>
        <v>52.800000000000004</v>
      </c>
    </row>
    <row r="29" spans="1:10" x14ac:dyDescent="0.25">
      <c r="A29">
        <v>27</v>
      </c>
      <c r="B29" s="1">
        <v>99292.9</v>
      </c>
      <c r="C29" s="2">
        <f t="shared" si="2"/>
        <v>3.0918625601626188E-4</v>
      </c>
      <c r="D29">
        <f>IF(female!A29&lt;=female100,1/100 * 10 ^ ((female!A29-female100)/(female100-female1000)),1/100 * 10 ^ ((female!A29-female100)/(female10-female100)))</f>
        <v>3.300034791125285E-4</v>
      </c>
      <c r="E29">
        <f t="shared" si="3"/>
        <v>-3.5097798196339225</v>
      </c>
      <c r="F29">
        <f t="shared" si="4"/>
        <v>-3.4814814814814814</v>
      </c>
      <c r="G29">
        <f t="shared" si="0"/>
        <v>22.791847094450226</v>
      </c>
      <c r="H29">
        <f t="shared" si="1"/>
        <v>0.12338998480383971</v>
      </c>
      <c r="I29">
        <f t="shared" si="5"/>
        <v>56.387991169929442</v>
      </c>
      <c r="J29">
        <f>20+female08*(female67-female!A29)</f>
        <v>52</v>
      </c>
    </row>
    <row r="30" spans="1:10" x14ac:dyDescent="0.25">
      <c r="A30">
        <v>28</v>
      </c>
      <c r="B30" s="1">
        <v>99262.2</v>
      </c>
      <c r="C30" s="2">
        <f t="shared" si="2"/>
        <v>3.1331161308122596E-4</v>
      </c>
      <c r="D30">
        <f>IF(female!A30&lt;=female100,1/100 * 10 ^ ((female!A30-female100)/(female100-female1000)),1/100 * 10 ^ ((female!A30-female100)/(female10-female100)))</f>
        <v>3.5938136638046257E-4</v>
      </c>
      <c r="E30">
        <f t="shared" si="3"/>
        <v>-3.5040235074367656</v>
      </c>
      <c r="F30">
        <f t="shared" si="4"/>
        <v>-3.4444444444444442</v>
      </c>
      <c r="G30">
        <f t="shared" si="0"/>
        <v>22.670530394642856</v>
      </c>
      <c r="H30">
        <f t="shared" si="1"/>
        <v>0.12805599109242335</v>
      </c>
      <c r="I30">
        <f t="shared" si="5"/>
        <v>55.405276313004215</v>
      </c>
      <c r="J30">
        <f>20+female08*(female67-female!A30)</f>
        <v>51.2</v>
      </c>
    </row>
    <row r="31" spans="1:10" x14ac:dyDescent="0.25">
      <c r="A31">
        <v>29</v>
      </c>
      <c r="B31" s="1">
        <v>99231.1</v>
      </c>
      <c r="C31" s="2">
        <f t="shared" si="2"/>
        <v>3.375957739055598E-4</v>
      </c>
      <c r="D31">
        <f>IF(female!A31&lt;=female100,1/100 * 10 ^ ((female!A31-female100)/(female100-female1000)),1/100 * 10 ^ ((female!A31-female100)/(female10-female100)))</f>
        <v>3.9137456019803818E-4</v>
      </c>
      <c r="E31">
        <f t="shared" si="3"/>
        <v>-3.4716029986014272</v>
      </c>
      <c r="F31">
        <f t="shared" si="4"/>
        <v>-3.4074074074074074</v>
      </c>
      <c r="G31">
        <f t="shared" si="0"/>
        <v>22.544415037469932</v>
      </c>
      <c r="H31">
        <f t="shared" si="1"/>
        <v>0.1329065602918332</v>
      </c>
      <c r="I31">
        <f t="shared" si="5"/>
        <v>54.422484165112415</v>
      </c>
      <c r="J31">
        <f>20+female08*(female67-female!A31)</f>
        <v>50.400000000000006</v>
      </c>
    </row>
    <row r="32" spans="1:10" x14ac:dyDescent="0.25">
      <c r="A32">
        <v>30</v>
      </c>
      <c r="B32" s="1">
        <v>99197.6</v>
      </c>
      <c r="C32" s="2">
        <f t="shared" si="2"/>
        <v>3.8710613966475732E-4</v>
      </c>
      <c r="D32">
        <f>IF(female!A32&lt;=female100,1/100 * 10 ^ ((female!A32-female100)/(female100-female1000)),1/100 * 10 ^ ((female!A32-female100)/(female10-female100)))</f>
        <v>4.2621588290153207E-4</v>
      </c>
      <c r="E32">
        <f t="shared" si="3"/>
        <v>-3.4121699405348824</v>
      </c>
      <c r="F32">
        <f t="shared" si="4"/>
        <v>-3.3703703703703702</v>
      </c>
      <c r="G32">
        <f t="shared" si="0"/>
        <v>22.413758429091732</v>
      </c>
      <c r="H32">
        <f t="shared" si="1"/>
        <v>0.13793179211970782</v>
      </c>
      <c r="I32">
        <f t="shared" si="5"/>
        <v>53.440694315554879</v>
      </c>
      <c r="J32">
        <f>20+female08*(female67-female!A32)</f>
        <v>49.6</v>
      </c>
    </row>
    <row r="33" spans="1:10" x14ac:dyDescent="0.25">
      <c r="A33">
        <v>31</v>
      </c>
      <c r="B33" s="1">
        <v>99159.2</v>
      </c>
      <c r="C33" s="2">
        <f t="shared" si="2"/>
        <v>3.9431540391603875E-4</v>
      </c>
      <c r="D33">
        <f>IF(female!A33&lt;=female100,1/100 * 10 ^ ((female!A33-female100)/(female100-female1000)),1/100 * 10 ^ ((female!A33-female100)/(female10-female100)))</f>
        <v>4.6415888336127784E-4</v>
      </c>
      <c r="E33">
        <f t="shared" si="3"/>
        <v>-3.404156256898208</v>
      </c>
      <c r="F33">
        <f t="shared" si="4"/>
        <v>-3.333333333333333</v>
      </c>
      <c r="G33">
        <f t="shared" si="0"/>
        <v>22.278933078035092</v>
      </c>
      <c r="H33">
        <f t="shared" si="1"/>
        <v>0.14311735927329866</v>
      </c>
      <c r="I33">
        <f t="shared" si="5"/>
        <v>52.461195919659367</v>
      </c>
      <c r="J33">
        <f>20+female08*(female67-female!A33)</f>
        <v>48.8</v>
      </c>
    </row>
    <row r="34" spans="1:10" x14ac:dyDescent="0.25">
      <c r="A34">
        <v>32</v>
      </c>
      <c r="B34" s="1">
        <v>99120.1</v>
      </c>
      <c r="C34" s="2">
        <f t="shared" si="2"/>
        <v>4.6711010178564092E-4</v>
      </c>
      <c r="D34">
        <f>IF(female!A34&lt;=female100,1/100 * 10 ^ ((female!A34-female100)/(female100-female1000)),1/100 * 10 ^ ((female!A34-female100)/(female10-female100)))</f>
        <v>5.0547968211912386E-4</v>
      </c>
      <c r="E34">
        <f t="shared" si="3"/>
        <v>-3.3305807405000092</v>
      </c>
      <c r="F34">
        <f t="shared" si="4"/>
        <v>-3.2962962962962958</v>
      </c>
      <c r="G34">
        <f t="shared" ref="G34:G65" si="6">1 + G35/(1+i_) * (1-C34)</f>
        <v>22.138820078938146</v>
      </c>
      <c r="H34">
        <f t="shared" ref="H34:H65" si="7">C34/(1+i_) + (1-C34) * H35 / (1+i_)</f>
        <v>0.14850629656062697</v>
      </c>
      <c r="I34">
        <f t="shared" si="5"/>
        <v>51.481693101971111</v>
      </c>
      <c r="J34">
        <f>20+female08*(female67-female!A34)</f>
        <v>48</v>
      </c>
    </row>
    <row r="35" spans="1:10" x14ac:dyDescent="0.25">
      <c r="A35">
        <v>33</v>
      </c>
      <c r="B35" s="1">
        <v>99073.8</v>
      </c>
      <c r="C35" s="2">
        <f t="shared" si="2"/>
        <v>4.9357145885197426E-4</v>
      </c>
      <c r="D35">
        <f>IF(female!A35&lt;=female100,1/100 * 10 ^ ((female!A35-female100)/(female100-female1000)),1/100 * 10 ^ ((female!A35-female100)/(female10-female100)))</f>
        <v>5.5047898078549684E-4</v>
      </c>
      <c r="E35">
        <f t="shared" si="3"/>
        <v>-3.3066499616601277</v>
      </c>
      <c r="F35">
        <f t="shared" si="4"/>
        <v>-3.2592592592592595</v>
      </c>
      <c r="G35">
        <f t="shared" si="6"/>
        <v>21.994646803802937</v>
      </c>
      <c r="H35">
        <f t="shared" si="7"/>
        <v>0.15405139728513248</v>
      </c>
      <c r="I35">
        <f t="shared" si="5"/>
        <v>50.505518294813434</v>
      </c>
      <c r="J35">
        <f>20+female08*(female67-female!A35)</f>
        <v>47.2</v>
      </c>
    </row>
    <row r="36" spans="1:10" x14ac:dyDescent="0.25">
      <c r="A36">
        <v>34</v>
      </c>
      <c r="B36" s="1">
        <v>99024.9</v>
      </c>
      <c r="C36" s="2">
        <f t="shared" si="2"/>
        <v>5.8470142358128287E-4</v>
      </c>
      <c r="D36">
        <f>IF(female!A36&lt;=female100,1/100 * 10 ^ ((female!A36-female100)/(female100-female1000)),1/100 * 10 ^ ((female!A36-female100)/(female10-female100)))</f>
        <v>5.9948425031894066E-4</v>
      </c>
      <c r="E36">
        <f t="shared" si="3"/>
        <v>-3.2330658487781716</v>
      </c>
      <c r="F36">
        <f t="shared" si="4"/>
        <v>-3.2222222222222223</v>
      </c>
      <c r="G36">
        <f t="shared" si="6"/>
        <v>21.84521485051776</v>
      </c>
      <c r="H36">
        <f t="shared" si="7"/>
        <v>0.15979875382173236</v>
      </c>
      <c r="I36">
        <f t="shared" si="5"/>
        <v>49.530211779428086</v>
      </c>
      <c r="J36">
        <f>20+female08*(female67-female!A36)</f>
        <v>46.400000000000006</v>
      </c>
    </row>
    <row r="37" spans="1:10" x14ac:dyDescent="0.25">
      <c r="A37">
        <v>35</v>
      </c>
      <c r="B37" s="1">
        <v>98967</v>
      </c>
      <c r="C37" s="2">
        <f t="shared" si="2"/>
        <v>5.9211656410728644E-4</v>
      </c>
      <c r="D37">
        <f>IF(female!A37&lt;=female100,1/100 * 10 ^ ((female!A37-female100)/(female100-female1000)),1/100 * 10 ^ ((female!A37-female100)/(female10-female100)))</f>
        <v>6.5285211411278453E-4</v>
      </c>
      <c r="E37">
        <f t="shared" si="3"/>
        <v>-3.2275927896192806</v>
      </c>
      <c r="F37">
        <f t="shared" si="4"/>
        <v>-3.1851851851851851</v>
      </c>
      <c r="G37">
        <f t="shared" si="6"/>
        <v>21.691706616276917</v>
      </c>
      <c r="H37">
        <f t="shared" si="7"/>
        <v>0.16570288926626589</v>
      </c>
      <c r="I37">
        <f t="shared" si="5"/>
        <v>48.558896586101305</v>
      </c>
      <c r="J37">
        <f>20+female08*(female67-female!A37)</f>
        <v>45.6</v>
      </c>
    </row>
    <row r="38" spans="1:10" x14ac:dyDescent="0.25">
      <c r="A38">
        <v>36</v>
      </c>
      <c r="B38" s="1">
        <v>98908.4</v>
      </c>
      <c r="C38" s="2">
        <f t="shared" si="2"/>
        <v>6.7739443768173385E-4</v>
      </c>
      <c r="D38">
        <f>IF(female!A38&lt;=female100,1/100 * 10 ^ ((female!A38-female100)/(female100-female1000)),1/100 * 10 ^ ((female!A38-female100)/(female10-female100)))</f>
        <v>7.1097094323124333E-4</v>
      </c>
      <c r="E38">
        <f t="shared" si="3"/>
        <v>-3.1691583738178237</v>
      </c>
      <c r="F38">
        <f t="shared" si="4"/>
        <v>-3.1481481481481479</v>
      </c>
      <c r="G38">
        <f t="shared" si="6"/>
        <v>21.53212440845066</v>
      </c>
      <c r="H38">
        <f t="shared" si="7"/>
        <v>0.17184063796093269</v>
      </c>
      <c r="I38">
        <f t="shared" si="5"/>
        <v>47.587369914351946</v>
      </c>
      <c r="J38">
        <f>20+female08*(female67-female!A38)</f>
        <v>44.8</v>
      </c>
    </row>
    <row r="39" spans="1:10" x14ac:dyDescent="0.25">
      <c r="A39">
        <v>37</v>
      </c>
      <c r="B39" s="1">
        <v>98841.4</v>
      </c>
      <c r="C39" s="2">
        <f t="shared" si="2"/>
        <v>7.6081480027596828E-4</v>
      </c>
      <c r="D39">
        <f>IF(female!A39&lt;=female100,1/100 * 10 ^ ((female!A39-female100)/(female100-female1000)),1/100 * 10 ^ ((female!A39-female100)/(female10-female100)))</f>
        <v>7.7426368268112677E-4</v>
      </c>
      <c r="E39">
        <f t="shared" si="3"/>
        <v>-3.1187210475747644</v>
      </c>
      <c r="F39">
        <f t="shared" si="4"/>
        <v>-3.1111111111111112</v>
      </c>
      <c r="G39">
        <f t="shared" si="6"/>
        <v>21.367883870467573</v>
      </c>
      <c r="H39">
        <f t="shared" si="7"/>
        <v>0.1781575519764281</v>
      </c>
      <c r="I39">
        <f t="shared" si="5"/>
        <v>46.619288258125522</v>
      </c>
      <c r="J39">
        <f>20+female08*(female67-female!A39)</f>
        <v>44</v>
      </c>
    </row>
    <row r="40" spans="1:10" x14ac:dyDescent="0.25">
      <c r="A40">
        <v>38</v>
      </c>
      <c r="B40" s="1">
        <v>98766.2</v>
      </c>
      <c r="C40" s="2">
        <f t="shared" si="2"/>
        <v>7.9278133612514106E-4</v>
      </c>
      <c r="D40">
        <f>IF(female!A40&lt;=female100,1/100 * 10 ^ ((female!A40-female100)/(female100-female1000)),1/100 * 10 ^ ((female!A40-female100)/(female10-female100)))</f>
        <v>8.4319092928662536E-4</v>
      </c>
      <c r="E40">
        <f t="shared" si="3"/>
        <v>-3.1008465826818039</v>
      </c>
      <c r="F40">
        <f t="shared" si="4"/>
        <v>-3.074074074074074</v>
      </c>
      <c r="G40">
        <f t="shared" si="6"/>
        <v>21.198727530938832</v>
      </c>
      <c r="H40">
        <f t="shared" si="7"/>
        <v>0.1846635340049515</v>
      </c>
      <c r="I40">
        <f t="shared" si="5"/>
        <v>45.654403211186498</v>
      </c>
      <c r="J40">
        <f>20+female08*(female67-female!A40)</f>
        <v>43.2</v>
      </c>
    </row>
    <row r="41" spans="1:10" x14ac:dyDescent="0.25">
      <c r="A41">
        <v>39</v>
      </c>
      <c r="B41" s="1">
        <v>98687.9</v>
      </c>
      <c r="C41" s="2">
        <f t="shared" si="2"/>
        <v>8.6738090485248217E-4</v>
      </c>
      <c r="D41">
        <f>IF(female!A41&lt;=female100,1/100 * 10 ^ ((female!A41-female100)/(female100-female1000)),1/100 * 10 ^ ((female!A41-female100)/(female10-female100)))</f>
        <v>9.1825428356562841E-4</v>
      </c>
      <c r="E41">
        <f t="shared" si="3"/>
        <v>-3.061790142953317</v>
      </c>
      <c r="F41">
        <f t="shared" si="4"/>
        <v>-3.0370370370370372</v>
      </c>
      <c r="G41">
        <f t="shared" si="6"/>
        <v>21.023343546563051</v>
      </c>
      <c r="H41">
        <f t="shared" si="7"/>
        <v>0.19140903954313987</v>
      </c>
      <c r="I41">
        <f t="shared" si="5"/>
        <v>44.690229181456772</v>
      </c>
      <c r="J41">
        <f>20+female08*(female67-female!A41)</f>
        <v>42.400000000000006</v>
      </c>
    </row>
    <row r="42" spans="1:10" x14ac:dyDescent="0.25">
      <c r="A42">
        <v>40</v>
      </c>
      <c r="B42" s="1">
        <v>98602.3</v>
      </c>
      <c r="C42" s="2">
        <f t="shared" si="2"/>
        <v>9.2391353954224004E-4</v>
      </c>
      <c r="D42">
        <f>IF(female!A42&lt;=female100,1/100 * 10 ^ ((female!A42-female100)/(female100-female1000)),1/100 * 10 ^ ((female!A42-female100)/(female10-female100)))</f>
        <v>1E-3</v>
      </c>
      <c r="E42">
        <f t="shared" si="3"/>
        <v>-3.0343686684515356</v>
      </c>
      <c r="F42">
        <f t="shared" si="4"/>
        <v>-2.9999999999999996</v>
      </c>
      <c r="G42">
        <f t="shared" si="6"/>
        <v>20.842355549641479</v>
      </c>
      <c r="H42">
        <f t="shared" si="7"/>
        <v>0.19837008264179049</v>
      </c>
      <c r="I42">
        <f t="shared" si="5"/>
        <v>43.728592217794997</v>
      </c>
      <c r="J42">
        <f>20+female08*(female67-female!A42)</f>
        <v>41.6</v>
      </c>
    </row>
    <row r="43" spans="1:10" x14ac:dyDescent="0.25">
      <c r="A43">
        <v>41</v>
      </c>
      <c r="B43" s="1">
        <v>98511.2</v>
      </c>
      <c r="C43" s="2">
        <f t="shared" si="2"/>
        <v>1.0029316463509013E-3</v>
      </c>
      <c r="D43">
        <f>IF(female!A43&lt;=female100,1/100 * 10 ^ ((female!A43-female100)/(female100-female1000)),1/100 * 10 ^ ((female!A43-female100)/(female10-female100)))</f>
        <v>1.0890229622637297E-3</v>
      </c>
      <c r="E43">
        <f t="shared" si="3"/>
        <v>-2.9987286648102827</v>
      </c>
      <c r="F43">
        <f t="shared" si="4"/>
        <v>-2.9629629629629628</v>
      </c>
      <c r="G43">
        <f t="shared" si="6"/>
        <v>20.655133328970827</v>
      </c>
      <c r="H43">
        <f t="shared" si="7"/>
        <v>0.20557090214775009</v>
      </c>
      <c r="I43">
        <f t="shared" si="5"/>
        <v>42.768568634192739</v>
      </c>
      <c r="J43">
        <f>20+female08*(female67-female!A43)</f>
        <v>40.799999999999997</v>
      </c>
    </row>
    <row r="44" spans="1:10" x14ac:dyDescent="0.25">
      <c r="A44">
        <v>42</v>
      </c>
      <c r="B44" s="1">
        <v>98412.4</v>
      </c>
      <c r="C44" s="2">
        <f t="shared" si="2"/>
        <v>1.1025033430746532E-3</v>
      </c>
      <c r="D44">
        <f>IF(female!A44&lt;=female100,1/100 * 10 ^ ((female!A44-female100)/(female100-female1000)),1/100 * 10 ^ ((female!A44-female100)/(female10-female100)))</f>
        <v>1.1859710123376694E-3</v>
      </c>
      <c r="E44">
        <f t="shared" si="3"/>
        <v>-2.9576200849651819</v>
      </c>
      <c r="F44">
        <f t="shared" si="4"/>
        <v>-2.9259259259259256</v>
      </c>
      <c r="G44">
        <f t="shared" si="6"/>
        <v>20.461860509577935</v>
      </c>
      <c r="H44">
        <f t="shared" si="7"/>
        <v>0.21300443547646164</v>
      </c>
      <c r="I44">
        <f t="shared" si="5"/>
        <v>41.811003678771044</v>
      </c>
      <c r="J44">
        <f>20+female08*(female67-female!A44)</f>
        <v>40</v>
      </c>
    </row>
    <row r="45" spans="1:10" x14ac:dyDescent="0.25">
      <c r="A45">
        <v>43</v>
      </c>
      <c r="B45" s="1">
        <v>98303.9</v>
      </c>
      <c r="C45" s="2">
        <f t="shared" si="2"/>
        <v>1.2390149322660481E-3</v>
      </c>
      <c r="D45">
        <f>IF(female!A45&lt;=female100,1/100 * 10 ^ ((female!A45-female100)/(female100-female1000)),1/100 * 10 ^ ((female!A45-female100)/(female10-female100)))</f>
        <v>1.291549665014884E-3</v>
      </c>
      <c r="E45">
        <f t="shared" si="3"/>
        <v>-2.9069234595951476</v>
      </c>
      <c r="F45">
        <f t="shared" si="4"/>
        <v>-2.8888888888888888</v>
      </c>
      <c r="G45">
        <f t="shared" si="6"/>
        <v>20.262674596443262</v>
      </c>
      <c r="H45">
        <f t="shared" si="7"/>
        <v>0.22066539388690665</v>
      </c>
      <c r="I45">
        <f t="shared" si="5"/>
        <v>40.856599467942644</v>
      </c>
      <c r="J45">
        <f>20+female08*(female67-female!A45)</f>
        <v>39.200000000000003</v>
      </c>
    </row>
    <row r="46" spans="1:10" x14ac:dyDescent="0.25">
      <c r="A46">
        <v>44</v>
      </c>
      <c r="B46" s="1">
        <v>98182.1</v>
      </c>
      <c r="C46" s="2">
        <f t="shared" si="2"/>
        <v>1.3444405854020232E-3</v>
      </c>
      <c r="D46">
        <f>IF(female!A46&lt;=female100,1/100 * 10 ^ ((female!A46-female100)/(female100-female1000)),1/100 * 10 ^ ((female!A46-female100)/(female10-female100)))</f>
        <v>1.406527242105237E-3</v>
      </c>
      <c r="E46">
        <f t="shared" si="3"/>
        <v>-2.8714583857070983</v>
      </c>
      <c r="F46">
        <f t="shared" si="4"/>
        <v>-2.8518518518518516</v>
      </c>
      <c r="G46">
        <f t="shared" si="6"/>
        <v>20.058033783670858</v>
      </c>
      <c r="H46">
        <f t="shared" si="7"/>
        <v>0.22853615441800343</v>
      </c>
      <c r="I46">
        <f t="shared" si="5"/>
        <v>39.906663927912383</v>
      </c>
      <c r="J46">
        <f>20+female08*(female67-female!A46)</f>
        <v>38.400000000000006</v>
      </c>
    </row>
    <row r="47" spans="1:10" x14ac:dyDescent="0.25">
      <c r="A47">
        <v>45</v>
      </c>
      <c r="B47" s="1">
        <v>98050.1</v>
      </c>
      <c r="C47" s="2">
        <f t="shared" si="2"/>
        <v>1.4839352535081555E-3</v>
      </c>
      <c r="D47">
        <f>IF(female!A47&lt;=female100,1/100 * 10 ^ ((female!A47-female100)/(female100-female1000)),1/100 * 10 ^ ((female!A47-female100)/(female10-female100)))</f>
        <v>1.53174046370208E-3</v>
      </c>
      <c r="E47">
        <f t="shared" si="3"/>
        <v>-2.8285850476132994</v>
      </c>
      <c r="F47">
        <f t="shared" si="4"/>
        <v>-2.8148148148148144</v>
      </c>
      <c r="G47">
        <f t="shared" si="6"/>
        <v>19.847038298806641</v>
      </c>
      <c r="H47">
        <f t="shared" si="7"/>
        <v>0.23665132365343036</v>
      </c>
      <c r="I47">
        <f t="shared" si="5"/>
        <v>38.959715170475981</v>
      </c>
      <c r="J47">
        <f>20+female08*(female67-female!A47)</f>
        <v>37.6</v>
      </c>
    </row>
    <row r="48" spans="1:10" x14ac:dyDescent="0.25">
      <c r="A48">
        <v>46</v>
      </c>
      <c r="B48" s="1">
        <v>97904.6</v>
      </c>
      <c r="C48" s="2">
        <f t="shared" si="2"/>
        <v>1.6250513254740411E-3</v>
      </c>
      <c r="D48">
        <f>IF(female!A48&lt;=female100,1/100 * 10 ^ ((female!A48-female100)/(female100-female1000)),1/100 * 10 ^ ((female!A48-female100)/(female10-female100)))</f>
        <v>1.6681005372000588E-3</v>
      </c>
      <c r="E48">
        <f t="shared" si="3"/>
        <v>-2.7891329177508637</v>
      </c>
      <c r="F48">
        <f t="shared" si="4"/>
        <v>-2.7777777777777777</v>
      </c>
      <c r="G48">
        <f t="shared" si="6"/>
        <v>19.630049553319193</v>
      </c>
      <c r="H48">
        <f t="shared" si="7"/>
        <v>0.24499700103289593</v>
      </c>
      <c r="I48">
        <f t="shared" si="5"/>
        <v>38.016871714267637</v>
      </c>
      <c r="J48">
        <f>20+female08*(female67-female!A48)</f>
        <v>36.799999999999997</v>
      </c>
    </row>
    <row r="49" spans="1:10" x14ac:dyDescent="0.25">
      <c r="A49">
        <v>47</v>
      </c>
      <c r="B49" s="1">
        <v>97745.5</v>
      </c>
      <c r="C49" s="2">
        <f t="shared" si="2"/>
        <v>1.7443258257413385E-3</v>
      </c>
      <c r="D49">
        <f>IF(female!A49&lt;=female100,1/100 * 10 ^ ((female!A49-female100)/(female100-female1000)),1/100 * 10 ^ ((female!A49-female100)/(female10-female100)))</f>
        <v>1.8165997883753274E-3</v>
      </c>
      <c r="E49">
        <f t="shared" si="3"/>
        <v>-2.7583723891828207</v>
      </c>
      <c r="F49">
        <f t="shared" si="4"/>
        <v>-2.7407407407407405</v>
      </c>
      <c r="G49">
        <f t="shared" si="6"/>
        <v>19.406788562929343</v>
      </c>
      <c r="H49">
        <f t="shared" si="7"/>
        <v>0.25358391662857394</v>
      </c>
      <c r="I49">
        <f t="shared" si="5"/>
        <v>37.077937791884921</v>
      </c>
      <c r="J49">
        <f>20+female08*(female67-female!A49)</f>
        <v>36</v>
      </c>
    </row>
    <row r="50" spans="1:10" x14ac:dyDescent="0.25">
      <c r="A50">
        <v>48</v>
      </c>
      <c r="B50" s="1">
        <v>97575</v>
      </c>
      <c r="C50" s="2">
        <f t="shared" si="2"/>
        <v>1.9656674353062046E-3</v>
      </c>
      <c r="D50">
        <f>IF(female!A50&lt;=female100,1/100 * 10 ^ ((female!A50-female100)/(female100-female1000)),1/100 * 10 ^ ((female!A50-female100)/(female10-female100)))</f>
        <v>1.9783188827841641E-3</v>
      </c>
      <c r="E50">
        <f t="shared" si="3"/>
        <v>-2.7064899571186345</v>
      </c>
      <c r="F50">
        <f t="shared" si="4"/>
        <v>-2.7037037037037037</v>
      </c>
      <c r="G50">
        <f t="shared" si="6"/>
        <v>19.176510187414014</v>
      </c>
      <c r="H50">
        <f t="shared" si="7"/>
        <v>0.2624407296103613</v>
      </c>
      <c r="I50">
        <f t="shared" si="5"/>
        <v>36.141853122589673</v>
      </c>
      <c r="J50">
        <f>20+female08*(female67-female!A50)</f>
        <v>35.200000000000003</v>
      </c>
    </row>
    <row r="51" spans="1:10" x14ac:dyDescent="0.25">
      <c r="A51">
        <v>49</v>
      </c>
      <c r="B51" s="1">
        <v>97383.2</v>
      </c>
      <c r="C51" s="2">
        <f t="shared" si="2"/>
        <v>2.0506617157784617E-3</v>
      </c>
      <c r="D51">
        <f>IF(female!A51&lt;=female100,1/100 * 10 ^ ((female!A51-female100)/(female100-female1000)),1/100 * 10 ^ ((female!A51-female100)/(female10-female100)))</f>
        <v>2.1544346900318838E-3</v>
      </c>
      <c r="E51">
        <f t="shared" si="3"/>
        <v>-2.6881059764370274</v>
      </c>
      <c r="F51">
        <f t="shared" si="4"/>
        <v>-2.6666666666666661</v>
      </c>
      <c r="G51">
        <f t="shared" si="6"/>
        <v>18.940801912428419</v>
      </c>
      <c r="H51">
        <f t="shared" si="7"/>
        <v>0.2715063826142522</v>
      </c>
      <c r="I51">
        <f t="shared" si="5"/>
        <v>35.212051138560739</v>
      </c>
      <c r="J51">
        <f>20+female08*(female67-female!A51)</f>
        <v>34.4</v>
      </c>
    </row>
    <row r="52" spans="1:10" x14ac:dyDescent="0.25">
      <c r="A52">
        <v>50</v>
      </c>
      <c r="B52" s="1">
        <v>97183.5</v>
      </c>
      <c r="C52" s="2">
        <f t="shared" si="2"/>
        <v>2.2339183091780583E-3</v>
      </c>
      <c r="D52">
        <f>IF(female!A52&lt;=female100,1/100 * 10 ^ ((female!A52-female100)/(female100-female1000)),1/100 * 10 ^ ((female!A52-female100)/(female10-female100)))</f>
        <v>2.3462288481422627E-3</v>
      </c>
      <c r="E52">
        <f t="shared" si="3"/>
        <v>-2.6509327123850777</v>
      </c>
      <c r="F52">
        <f t="shared" si="4"/>
        <v>-2.6296296296296293</v>
      </c>
      <c r="G52">
        <f t="shared" si="6"/>
        <v>18.696774749112095</v>
      </c>
      <c r="H52">
        <f t="shared" si="7"/>
        <v>0.2808919906545479</v>
      </c>
      <c r="I52">
        <f t="shared" si="5"/>
        <v>34.283380084445277</v>
      </c>
      <c r="J52">
        <f>20+female08*(female67-female!A52)</f>
        <v>33.6</v>
      </c>
    </row>
    <row r="53" spans="1:10" x14ac:dyDescent="0.25">
      <c r="A53">
        <v>51</v>
      </c>
      <c r="B53" s="1">
        <v>96966.399999999994</v>
      </c>
      <c r="C53" s="2">
        <f t="shared" si="2"/>
        <v>2.4523958814598496E-3</v>
      </c>
      <c r="D53">
        <f>IF(female!A53&lt;=female100,1/100 * 10 ^ ((female!A53-female100)/(female100-female1000)),1/100 * 10 ^ ((female!A53-female100)/(female10-female100)))</f>
        <v>2.5550970903525068E-3</v>
      </c>
      <c r="E53">
        <f t="shared" si="3"/>
        <v>-2.6104094218959539</v>
      </c>
      <c r="F53">
        <f t="shared" si="4"/>
        <v>-2.5925925925925921</v>
      </c>
      <c r="G53">
        <f t="shared" si="6"/>
        <v>18.445852266182399</v>
      </c>
      <c r="H53">
        <f t="shared" si="7"/>
        <v>0.29054280085397932</v>
      </c>
      <c r="I53">
        <f t="shared" si="5"/>
        <v>33.35901836550277</v>
      </c>
      <c r="J53">
        <f>20+female08*(female67-female!A53)</f>
        <v>32.799999999999997</v>
      </c>
    </row>
    <row r="54" spans="1:10" x14ac:dyDescent="0.25">
      <c r="A54">
        <v>52</v>
      </c>
      <c r="B54" s="1">
        <v>96728.6</v>
      </c>
      <c r="C54" s="2">
        <f t="shared" si="2"/>
        <v>2.5814495402601881E-3</v>
      </c>
      <c r="D54">
        <f>IF(female!A54&lt;=female100,1/100 * 10 ^ ((female!A54-female100)/(female100-female1000)),1/100 * 10 ^ ((female!A54-female100)/(female10-female100)))</f>
        <v>2.7825594022071239E-3</v>
      </c>
      <c r="E54">
        <f t="shared" si="3"/>
        <v>-2.5881363597125313</v>
      </c>
      <c r="F54">
        <f t="shared" si="4"/>
        <v>-2.5555555555555554</v>
      </c>
      <c r="G54">
        <f t="shared" si="6"/>
        <v>18.188291247375552</v>
      </c>
      <c r="H54">
        <f t="shared" si="7"/>
        <v>0.30044893674173306</v>
      </c>
      <c r="I54">
        <f t="shared" si="5"/>
        <v>32.439799794855787</v>
      </c>
      <c r="J54">
        <f>20+female08*(female67-female!A54)</f>
        <v>32</v>
      </c>
    </row>
    <row r="55" spans="1:10" x14ac:dyDescent="0.25">
      <c r="A55">
        <v>53</v>
      </c>
      <c r="B55" s="1">
        <v>96478.9</v>
      </c>
      <c r="C55" s="2">
        <f t="shared" si="2"/>
        <v>2.7643349996734736E-3</v>
      </c>
      <c r="D55">
        <f>IF(female!A55&lt;=female100,1/100 * 10 ^ ((female!A55-female100)/(female100-female1000)),1/100 * 10 ^ ((female!A55-female100)/(female10-female100)))</f>
        <v>3.0302710828663967E-3</v>
      </c>
      <c r="E55">
        <f t="shared" si="3"/>
        <v>-2.5584093275447053</v>
      </c>
      <c r="F55">
        <f t="shared" si="4"/>
        <v>-2.5185185185185182</v>
      </c>
      <c r="G55">
        <f t="shared" si="6"/>
        <v>17.922087862744359</v>
      </c>
      <c r="H55">
        <f t="shared" si="7"/>
        <v>0.31068746869436786</v>
      </c>
      <c r="I55">
        <f t="shared" si="5"/>
        <v>31.522464170266119</v>
      </c>
      <c r="J55">
        <f>20+female08*(female67-female!A55)</f>
        <v>31.200000000000003</v>
      </c>
    </row>
    <row r="56" spans="1:10" x14ac:dyDescent="0.25">
      <c r="A56">
        <v>54</v>
      </c>
      <c r="B56" s="1">
        <v>96212.2</v>
      </c>
      <c r="C56" s="2">
        <f t="shared" si="2"/>
        <v>2.9642810371241601E-3</v>
      </c>
      <c r="D56">
        <f>IF(female!A56&lt;=female100,1/100 * 10 ^ ((female!A56-female100)/(female100-female1000)),1/100 * 10 ^ ((female!A56-female100)/(female10-female100)))</f>
        <v>3.3000347911252841E-3</v>
      </c>
      <c r="E56">
        <f t="shared" si="3"/>
        <v>-2.5280806242128628</v>
      </c>
      <c r="F56">
        <f t="shared" si="4"/>
        <v>-2.4814814814814814</v>
      </c>
      <c r="G56">
        <f t="shared" si="6"/>
        <v>17.647755685962526</v>
      </c>
      <c r="H56">
        <f t="shared" si="7"/>
        <v>0.32123864366840932</v>
      </c>
      <c r="I56">
        <f t="shared" si="5"/>
        <v>30.608458370525646</v>
      </c>
      <c r="J56">
        <f>20+female08*(female67-female!A56)</f>
        <v>30.4</v>
      </c>
    </row>
    <row r="57" spans="1:10" x14ac:dyDescent="0.25">
      <c r="A57">
        <v>55</v>
      </c>
      <c r="B57" s="1">
        <v>95927</v>
      </c>
      <c r="C57" s="2">
        <f t="shared" si="2"/>
        <v>3.2827045565898463E-3</v>
      </c>
      <c r="D57">
        <f>IF(female!A57&lt;=female100,1/100 * 10 ^ ((female!A57-female100)/(female100-female1000)),1/100 * 10 ^ ((female!A57-female100)/(female10-female100)))</f>
        <v>3.5938136638046275E-3</v>
      </c>
      <c r="E57">
        <f t="shared" si="3"/>
        <v>-2.4837682020152516</v>
      </c>
      <c r="F57">
        <f t="shared" si="4"/>
        <v>-2.4444444444444442</v>
      </c>
      <c r="G57">
        <f t="shared" si="6"/>
        <v>17.365141071787111</v>
      </c>
      <c r="H57">
        <f t="shared" si="7"/>
        <v>0.33210837092422241</v>
      </c>
      <c r="I57">
        <f t="shared" si="5"/>
        <v>29.697973651179414</v>
      </c>
      <c r="J57">
        <f>20+female08*(female67-female!A57)</f>
        <v>29.6</v>
      </c>
    </row>
    <row r="58" spans="1:10" x14ac:dyDescent="0.25">
      <c r="A58">
        <v>56</v>
      </c>
      <c r="B58" s="1">
        <v>95612.1</v>
      </c>
      <c r="C58" s="2">
        <f t="shared" si="2"/>
        <v>3.6365690116628713E-3</v>
      </c>
      <c r="D58">
        <f>IF(female!A58&lt;=female100,1/100 * 10 ^ ((female!A58-female100)/(female100-female1000)),1/100 * 10 ^ ((female!A58-female100)/(female10-female100)))</f>
        <v>3.9137456019803845E-3</v>
      </c>
      <c r="E58">
        <f t="shared" si="3"/>
        <v>-2.4393081663491163</v>
      </c>
      <c r="F58">
        <f t="shared" si="4"/>
        <v>-2.4074074074074074</v>
      </c>
      <c r="G58">
        <f t="shared" si="6"/>
        <v>17.075801526135866</v>
      </c>
      <c r="H58">
        <f t="shared" si="7"/>
        <v>0.34323674603479898</v>
      </c>
      <c r="I58">
        <f t="shared" si="5"/>
        <v>28.794137650325506</v>
      </c>
      <c r="J58">
        <f>20+female08*(female67-female!A58)</f>
        <v>28.8</v>
      </c>
    </row>
    <row r="59" spans="1:10" x14ac:dyDescent="0.25">
      <c r="A59">
        <v>57</v>
      </c>
      <c r="B59" s="1">
        <v>95264.4</v>
      </c>
      <c r="C59" s="2">
        <f t="shared" si="2"/>
        <v>3.9280150822342567E-3</v>
      </c>
      <c r="D59">
        <f>IF(female!A59&lt;=female100,1/100 * 10 ^ ((female!A59-female100)/(female100-female1000)),1/100 * 10 ^ ((female!A59-female100)/(female10-female100)))</f>
        <v>4.2621588290153237E-3</v>
      </c>
      <c r="E59">
        <f t="shared" si="3"/>
        <v>-2.4058268533396352</v>
      </c>
      <c r="F59">
        <f t="shared" si="4"/>
        <v>-2.3703703703703702</v>
      </c>
      <c r="G59">
        <f t="shared" si="6"/>
        <v>16.77985468675536</v>
      </c>
      <c r="H59">
        <f t="shared" si="7"/>
        <v>0.35461924421899416</v>
      </c>
      <c r="I59">
        <f t="shared" si="5"/>
        <v>27.897406779832632</v>
      </c>
      <c r="J59">
        <f>20+female08*(female67-female!A59)</f>
        <v>28</v>
      </c>
    </row>
    <row r="60" spans="1:10" x14ac:dyDescent="0.25">
      <c r="A60">
        <v>58</v>
      </c>
      <c r="B60" s="1">
        <v>94890.2</v>
      </c>
      <c r="C60" s="2">
        <f t="shared" si="2"/>
        <v>4.3671527723621005E-3</v>
      </c>
      <c r="D60">
        <f>IF(female!A60&lt;=female100,1/100 * 10 ^ ((female!A60-female100)/(female100-female1000)),1/100 * 10 ^ ((female!A60-female100)/(female10-female100)))</f>
        <v>4.6415888336127789E-3</v>
      </c>
      <c r="E60">
        <f t="shared" si="3"/>
        <v>-2.3598016152613179</v>
      </c>
      <c r="F60">
        <f t="shared" si="4"/>
        <v>-2.333333333333333</v>
      </c>
      <c r="G60">
        <f t="shared" si="6"/>
        <v>16.475765931295065</v>
      </c>
      <c r="H60">
        <f t="shared" si="7"/>
        <v>0.36631488931559836</v>
      </c>
      <c r="I60">
        <f t="shared" si="5"/>
        <v>27.005448596764346</v>
      </c>
      <c r="J60">
        <f>20+female08*(female67-female!A60)</f>
        <v>27.2</v>
      </c>
    </row>
    <row r="61" spans="1:10" x14ac:dyDescent="0.25">
      <c r="A61">
        <v>59</v>
      </c>
      <c r="B61" s="1">
        <v>94475.8</v>
      </c>
      <c r="C61" s="2">
        <f t="shared" si="2"/>
        <v>4.7070255028271481E-3</v>
      </c>
      <c r="D61">
        <f>IF(female!A61&lt;=female100,1/100 * 10 ^ ((female!A61-female100)/(female100-female1000)),1/100 * 10 ^ ((female!A61-female100)/(female10-female100)))</f>
        <v>5.0547968211912394E-3</v>
      </c>
      <c r="E61">
        <f t="shared" si="3"/>
        <v>-2.3272534486644862</v>
      </c>
      <c r="F61">
        <f t="shared" si="4"/>
        <v>-2.2962962962962963</v>
      </c>
      <c r="G61">
        <f t="shared" si="6"/>
        <v>16.16539331076028</v>
      </c>
      <c r="H61">
        <f t="shared" si="7"/>
        <v>0.37825221733544884</v>
      </c>
      <c r="I61">
        <f t="shared" si="5"/>
        <v>26.121709669954509</v>
      </c>
      <c r="J61">
        <f>20+female08*(female67-female!A61)</f>
        <v>26.4</v>
      </c>
    </row>
    <row r="62" spans="1:10" x14ac:dyDescent="0.25">
      <c r="A62">
        <v>60</v>
      </c>
      <c r="B62" s="1">
        <v>94031.1</v>
      </c>
      <c r="C62" s="2">
        <f t="shared" si="2"/>
        <v>5.247200128468227E-3</v>
      </c>
      <c r="D62">
        <f>IF(female!A62&lt;=female100,1/100 * 10 ^ ((female!A62-female100)/(female100-female1000)),1/100 * 10 ^ ((female!A62-female100)/(female10-female100)))</f>
        <v>5.5047898078549708E-3</v>
      </c>
      <c r="E62">
        <f t="shared" si="3"/>
        <v>-2.2800723714731044</v>
      </c>
      <c r="F62">
        <f t="shared" si="4"/>
        <v>-2.2592592592592591</v>
      </c>
      <c r="G62">
        <f t="shared" si="6"/>
        <v>15.846599390655596</v>
      </c>
      <c r="H62">
        <f t="shared" si="7"/>
        <v>0.39051343723429821</v>
      </c>
      <c r="I62">
        <f t="shared" si="5"/>
        <v>25.242882072385502</v>
      </c>
      <c r="J62">
        <f>20+female08*(female67-female!A62)</f>
        <v>25.6</v>
      </c>
    </row>
    <row r="63" spans="1:10" x14ac:dyDescent="0.25">
      <c r="A63">
        <v>61</v>
      </c>
      <c r="B63" s="1">
        <v>93537.7</v>
      </c>
      <c r="C63" s="2">
        <f t="shared" si="2"/>
        <v>5.635161009945629E-3</v>
      </c>
      <c r="D63">
        <f>IF(female!A63&lt;=female100,1/100 * 10 ^ ((female!A63-female100)/(female100-female1000)),1/100 * 10 ^ ((female!A63-female100)/(female10-female100)))</f>
        <v>5.9948425031894105E-3</v>
      </c>
      <c r="E63">
        <f t="shared" si="3"/>
        <v>-2.2490936706148688</v>
      </c>
      <c r="F63">
        <f t="shared" si="4"/>
        <v>-2.2222222222222219</v>
      </c>
      <c r="G63">
        <f t="shared" si="6"/>
        <v>15.521909934082009</v>
      </c>
      <c r="H63">
        <f t="shared" si="7"/>
        <v>0.40300140361200776</v>
      </c>
      <c r="I63">
        <f t="shared" si="5"/>
        <v>24.373397768351037</v>
      </c>
      <c r="J63">
        <f>20+female08*(female67-female!A63)</f>
        <v>24.8</v>
      </c>
    </row>
    <row r="64" spans="1:10" x14ac:dyDescent="0.25">
      <c r="A64">
        <v>62</v>
      </c>
      <c r="B64" s="1">
        <v>93010.6</v>
      </c>
      <c r="C64" s="2">
        <f t="shared" si="2"/>
        <v>6.4508776419031806E-3</v>
      </c>
      <c r="D64">
        <f>IF(female!A64&lt;=female100,1/100 * 10 ^ ((female!A64-female100)/(female100-female1000)),1/100 * 10 ^ ((female!A64-female100)/(female10-female100)))</f>
        <v>6.5285211411278471E-3</v>
      </c>
      <c r="E64">
        <f t="shared" si="3"/>
        <v>-2.1903811955807955</v>
      </c>
      <c r="F64">
        <f t="shared" si="4"/>
        <v>-2.1851851851851851</v>
      </c>
      <c r="G64">
        <f t="shared" si="6"/>
        <v>15.188375271580121</v>
      </c>
      <c r="H64">
        <f t="shared" si="7"/>
        <v>0.415829565299702</v>
      </c>
      <c r="I64">
        <f t="shared" si="5"/>
        <v>23.508690605551287</v>
      </c>
      <c r="J64">
        <f>20+female08*(female67-female!A64)</f>
        <v>24</v>
      </c>
    </row>
    <row r="65" spans="1:10" x14ac:dyDescent="0.25">
      <c r="A65">
        <v>63</v>
      </c>
      <c r="B65" s="1">
        <v>92410.6</v>
      </c>
      <c r="C65" s="2">
        <f t="shared" si="2"/>
        <v>6.8184818624703854E-3</v>
      </c>
      <c r="D65">
        <f>IF(female!A65&lt;=female100,1/100 * 10 ^ ((female!A65-female100)/(female100-female1000)),1/100 * 10 ^ ((female!A65-female100)/(female10-female100)))</f>
        <v>7.1097094323124346E-3</v>
      </c>
      <c r="E65">
        <f t="shared" si="3"/>
        <v>-2.1663123104088022</v>
      </c>
      <c r="F65">
        <f t="shared" si="4"/>
        <v>-2.1481481481481479</v>
      </c>
      <c r="G65">
        <f t="shared" si="6"/>
        <v>14.851716890878572</v>
      </c>
      <c r="H65">
        <f t="shared" si="7"/>
        <v>0.42877786380474797</v>
      </c>
      <c r="I65">
        <f t="shared" si="5"/>
        <v>22.658080549598083</v>
      </c>
      <c r="J65">
        <f>20+female08*(female67-female!A65)</f>
        <v>23.2</v>
      </c>
    </row>
    <row r="66" spans="1:10" x14ac:dyDescent="0.25">
      <c r="A66">
        <v>64</v>
      </c>
      <c r="B66" s="1">
        <v>91780.5</v>
      </c>
      <c r="C66" s="2">
        <f t="shared" si="2"/>
        <v>7.3784736409149773E-3</v>
      </c>
      <c r="D66">
        <f>IF(female!A66&lt;=female100,1/100 * 10 ^ ((female!A66-female100)/(female100-female1000)),1/100 * 10 ^ ((female!A66-female100)/(female10-female100)))</f>
        <v>7.7426368268112711E-3</v>
      </c>
      <c r="E66">
        <f t="shared" si="3"/>
        <v>-2.1320334698691128</v>
      </c>
      <c r="F66">
        <f t="shared" si="4"/>
        <v>-2.1111111111111112</v>
      </c>
      <c r="G66">
        <f t="shared" ref="G66:G97" si="8">1 + G67/(1+i_) * (1-C66)</f>
        <v>14.504685501526712</v>
      </c>
      <c r="H66">
        <f t="shared" ref="H66:H97" si="9">C66/(1+i_) + (1-C66) * H67 / (1+i_)</f>
        <v>0.44212511859656073</v>
      </c>
      <c r="I66">
        <f t="shared" si="5"/>
        <v>21.810202259049458</v>
      </c>
      <c r="J66">
        <f>20+female08*(female67-female!A66)</f>
        <v>22.4</v>
      </c>
    </row>
    <row r="67" spans="1:10" x14ac:dyDescent="0.25">
      <c r="A67">
        <v>65</v>
      </c>
      <c r="B67" s="1">
        <v>91103.3</v>
      </c>
      <c r="C67" s="2">
        <f t="shared" ref="C67:C101" si="10">(B67-B68)/B67</f>
        <v>8.1127686922428249E-3</v>
      </c>
      <c r="D67">
        <f>IF(female!A67&lt;=female100,1/100 * 10 ^ ((female!A67-female100)/(female100-female1000)),1/100 * 10 ^ ((female!A67-female100)/(female10-female100)))</f>
        <v>8.4319092928662586E-3</v>
      </c>
      <c r="E67">
        <f t="shared" ref="E67:E99" si="11">LN(C67)/LN(10)</f>
        <v>-2.0908309062623323</v>
      </c>
      <c r="F67">
        <f t="shared" ref="F67:F99" si="12">LN(D67)/LN(10)</f>
        <v>-2.074074074074074</v>
      </c>
      <c r="G67">
        <f t="shared" si="8"/>
        <v>14.149272959155017</v>
      </c>
      <c r="H67">
        <f t="shared" si="9"/>
        <v>0.4557947190194615</v>
      </c>
      <c r="I67">
        <f t="shared" ref="I67:I99" si="13">(I68+1)*(1-C67)+ 0.5 * C67</f>
        <v>20.968607815926411</v>
      </c>
      <c r="J67">
        <f>20+female08*(female67-female!A67)</f>
        <v>21.6</v>
      </c>
    </row>
    <row r="68" spans="1:10" x14ac:dyDescent="0.25">
      <c r="A68">
        <v>66</v>
      </c>
      <c r="B68" s="1">
        <v>90364.2</v>
      </c>
      <c r="C68" s="2">
        <f t="shared" si="10"/>
        <v>8.7700660217209913E-3</v>
      </c>
      <c r="D68">
        <f>IF(female!A68&lt;=female100,1/100 * 10 ^ ((female!A68-female100)/(female100-female1000)),1/100 * 10 ^ ((female!A68-female100)/(female10-female100)))</f>
        <v>9.1825428356562839E-3</v>
      </c>
      <c r="E68">
        <f t="shared" si="11"/>
        <v>-2.0569971372199132</v>
      </c>
      <c r="F68">
        <f t="shared" si="12"/>
        <v>-2.0370370370370372</v>
      </c>
      <c r="G68">
        <f t="shared" si="8"/>
        <v>13.787095393385643</v>
      </c>
      <c r="H68">
        <f t="shared" si="9"/>
        <v>0.46972450534897159</v>
      </c>
      <c r="I68">
        <f t="shared" si="13"/>
        <v>20.136023098048661</v>
      </c>
      <c r="J68">
        <f>20+female08*(female67-female!A68)</f>
        <v>20.8</v>
      </c>
    </row>
    <row r="69" spans="1:10" x14ac:dyDescent="0.25">
      <c r="A69">
        <v>67</v>
      </c>
      <c r="B69" s="1">
        <v>89571.7</v>
      </c>
      <c r="C69" s="2">
        <f t="shared" si="10"/>
        <v>9.5532405882661278E-3</v>
      </c>
      <c r="D69">
        <f>IF(female!A69&lt;=female100,1/100 * 10 ^ ((female!A69-female100)/(female100-female1000)),1/100 * 10 ^ ((female!A69-female100)/(female10-female100)))</f>
        <v>0.01</v>
      </c>
      <c r="E69">
        <f t="shared" si="11"/>
        <v>-2.0198492848690583</v>
      </c>
      <c r="F69">
        <f t="shared" si="12"/>
        <v>-1.9999999999999996</v>
      </c>
      <c r="G69">
        <f t="shared" si="8"/>
        <v>13.416240524282314</v>
      </c>
      <c r="H69">
        <f t="shared" si="9"/>
        <v>0.48398802648722489</v>
      </c>
      <c r="I69">
        <f t="shared" si="13"/>
        <v>19.309755965742404</v>
      </c>
      <c r="J69">
        <f>20+female08*(female67-female!A69)</f>
        <v>20</v>
      </c>
    </row>
    <row r="70" spans="1:10" x14ac:dyDescent="0.25">
      <c r="A70">
        <v>68</v>
      </c>
      <c r="B70" s="1">
        <v>88716</v>
      </c>
      <c r="C70" s="2">
        <f t="shared" si="10"/>
        <v>1.0602371612786937E-2</v>
      </c>
      <c r="D70">
        <f>IF(female!A70&lt;=female100,1/100 * 10 ^ ((female!A70-female100)/(female100-female1000)),1/100 * 10 ^ ((female!A70-female100)/(female10-female100)))</f>
        <v>1.1220184543019636E-2</v>
      </c>
      <c r="E70">
        <f t="shared" si="11"/>
        <v>-1.9745969778350787</v>
      </c>
      <c r="F70">
        <f t="shared" si="12"/>
        <v>-1.9499999999999997</v>
      </c>
      <c r="G70">
        <f t="shared" si="8"/>
        <v>13.037439945710046</v>
      </c>
      <c r="H70">
        <f t="shared" si="9"/>
        <v>0.49855714329534689</v>
      </c>
      <c r="I70">
        <f t="shared" si="13"/>
        <v>18.491183308948653</v>
      </c>
      <c r="J70">
        <f>20+female08*(female67-female!A70)</f>
        <v>19.2</v>
      </c>
    </row>
    <row r="71" spans="1:10" x14ac:dyDescent="0.25">
      <c r="A71">
        <v>69</v>
      </c>
      <c r="B71" s="1">
        <v>87775.4</v>
      </c>
      <c r="C71" s="2">
        <f t="shared" si="10"/>
        <v>1.1457652143994754E-2</v>
      </c>
      <c r="D71">
        <f>IF(female!A71&lt;=female100,1/100 * 10 ^ ((female!A71-female100)/(female100-female1000)),1/100 * 10 ^ ((female!A71-female100)/(female10-female100)))</f>
        <v>1.2589254117941673E-2</v>
      </c>
      <c r="E71">
        <f t="shared" si="11"/>
        <v>-1.9409043671306403</v>
      </c>
      <c r="F71">
        <f t="shared" si="12"/>
        <v>-1.8999999999999997</v>
      </c>
      <c r="G71">
        <f t="shared" si="8"/>
        <v>12.653090309045098</v>
      </c>
      <c r="H71">
        <f t="shared" si="9"/>
        <v>0.51333967541672942</v>
      </c>
      <c r="I71">
        <f t="shared" si="13"/>
        <v>17.683976586112841</v>
      </c>
      <c r="J71">
        <f>20+female08*(female67-female!A71)</f>
        <v>18.399999999999999</v>
      </c>
    </row>
    <row r="72" spans="1:10" x14ac:dyDescent="0.25">
      <c r="A72">
        <v>70</v>
      </c>
      <c r="B72" s="1">
        <v>86769.7</v>
      </c>
      <c r="C72" s="2">
        <f t="shared" si="10"/>
        <v>1.2896206855618954E-2</v>
      </c>
      <c r="D72">
        <f>IF(female!A72&lt;=female100,1/100 * 10 ^ ((female!A72-female100)/(female100-female1000)),1/100 * 10 ^ ((female!A72-female100)/(female10-female100)))</f>
        <v>1.4125375446227544E-2</v>
      </c>
      <c r="E72">
        <f t="shared" si="11"/>
        <v>-1.8895380093841014</v>
      </c>
      <c r="F72">
        <f t="shared" si="12"/>
        <v>-1.8499999999999999</v>
      </c>
      <c r="G72">
        <f t="shared" si="8"/>
        <v>12.259681082648196</v>
      </c>
      <c r="H72">
        <f t="shared" si="9"/>
        <v>0.52847064308619873</v>
      </c>
      <c r="I72">
        <f t="shared" si="13"/>
        <v>16.883146633406465</v>
      </c>
      <c r="J72">
        <f>20+female08*(female67-female!A72)</f>
        <v>17.600000000000001</v>
      </c>
    </row>
    <row r="73" spans="1:10" x14ac:dyDescent="0.25">
      <c r="A73">
        <v>71</v>
      </c>
      <c r="B73" s="1">
        <v>85650.7</v>
      </c>
      <c r="C73" s="2">
        <f t="shared" si="10"/>
        <v>1.3636782886771504E-2</v>
      </c>
      <c r="D73">
        <f>IF(female!A73&lt;=female100,1/100 * 10 ^ ((female!A73-female100)/(female100-female1000)),1/100 * 10 ^ ((female!A73-female100)/(female10-female100)))</f>
        <v>1.5848931924611138E-2</v>
      </c>
      <c r="E73">
        <f t="shared" si="11"/>
        <v>-1.8652880739109632</v>
      </c>
      <c r="F73">
        <f t="shared" si="12"/>
        <v>-1.7999999999999996</v>
      </c>
      <c r="G73">
        <f t="shared" si="8"/>
        <v>11.86305675986935</v>
      </c>
      <c r="H73">
        <f t="shared" si="9"/>
        <v>0.54372525531924898</v>
      </c>
      <c r="I73">
        <f t="shared" si="13"/>
        <v>16.097187395277434</v>
      </c>
      <c r="J73">
        <f>20+female08*(female67-female!A73)</f>
        <v>16.8</v>
      </c>
    </row>
    <row r="74" spans="1:10" x14ac:dyDescent="0.25">
      <c r="A74">
        <v>72</v>
      </c>
      <c r="B74" s="1">
        <v>84482.7</v>
      </c>
      <c r="C74" s="2">
        <f t="shared" si="10"/>
        <v>1.5499031162592982E-2</v>
      </c>
      <c r="D74">
        <f>IF(female!A74&lt;=female100,1/100 * 10 ^ ((female!A74-female100)/(female100-female1000)),1/100 * 10 ^ ((female!A74-female100)/(female10-female100)))</f>
        <v>1.7782794100389229E-2</v>
      </c>
      <c r="E74">
        <f t="shared" si="11"/>
        <v>-1.8096954485323042</v>
      </c>
      <c r="F74">
        <f t="shared" si="12"/>
        <v>-1.75</v>
      </c>
      <c r="G74">
        <f t="shared" si="8"/>
        <v>11.453771627178622</v>
      </c>
      <c r="H74">
        <f t="shared" si="9"/>
        <v>0.55946681006647869</v>
      </c>
      <c r="I74">
        <f t="shared" si="13"/>
        <v>15.312823435291355</v>
      </c>
      <c r="J74">
        <f>20+female08*(female67-female!A74)</f>
        <v>16</v>
      </c>
    </row>
    <row r="75" spans="1:10" x14ac:dyDescent="0.25">
      <c r="A75">
        <v>73</v>
      </c>
      <c r="B75" s="1">
        <v>83173.3</v>
      </c>
      <c r="C75" s="2">
        <f t="shared" si="10"/>
        <v>1.7289202183873909E-2</v>
      </c>
      <c r="D75">
        <f>IF(female!A75&lt;=female100,1/100 * 10 ^ ((female!A75-female100)/(female100-female1000)),1/100 * 10 ^ ((female!A75-female100)/(female10-female100)))</f>
        <v>1.9952623149688799E-2</v>
      </c>
      <c r="E75">
        <f t="shared" si="11"/>
        <v>-1.7622250469305536</v>
      </c>
      <c r="F75">
        <f t="shared" si="12"/>
        <v>-1.6999999999999997</v>
      </c>
      <c r="G75">
        <f t="shared" si="8"/>
        <v>11.043079525969764</v>
      </c>
      <c r="H75">
        <f t="shared" si="9"/>
        <v>0.57526246213382703</v>
      </c>
      <c r="I75">
        <f t="shared" si="13"/>
        <v>14.54602220227752</v>
      </c>
      <c r="J75">
        <f>20+female08*(female67-female!A75)</f>
        <v>15.2</v>
      </c>
    </row>
    <row r="76" spans="1:10" x14ac:dyDescent="0.25">
      <c r="A76">
        <v>74</v>
      </c>
      <c r="B76" s="1">
        <v>81735.3</v>
      </c>
      <c r="C76" s="2">
        <f t="shared" si="10"/>
        <v>1.9689167348746539E-2</v>
      </c>
      <c r="D76">
        <f>IF(female!A76&lt;=female100,1/100 * 10 ^ ((female!A76-female100)/(female100-female1000)),1/100 * 10 ^ ((female!A76-female100)/(female10-female100)))</f>
        <v>2.2387211385683396E-2</v>
      </c>
      <c r="E76">
        <f t="shared" si="11"/>
        <v>-1.7057726497070291</v>
      </c>
      <c r="F76">
        <f t="shared" si="12"/>
        <v>-1.65</v>
      </c>
      <c r="G76">
        <f t="shared" si="8"/>
        <v>10.628562065482534</v>
      </c>
      <c r="H76">
        <f t="shared" si="9"/>
        <v>0.59120522510429707</v>
      </c>
      <c r="I76">
        <f t="shared" si="13"/>
        <v>13.793139175321908</v>
      </c>
      <c r="J76">
        <f>20+female08*(female67-female!A76)</f>
        <v>14.399999999999999</v>
      </c>
    </row>
    <row r="77" spans="1:10" x14ac:dyDescent="0.25">
      <c r="A77">
        <v>75</v>
      </c>
      <c r="B77" s="1">
        <v>80126</v>
      </c>
      <c r="C77" s="2">
        <f t="shared" si="10"/>
        <v>2.1765718992586676E-2</v>
      </c>
      <c r="D77">
        <f>IF(female!A77&lt;=female100,1/100 * 10 ^ ((female!A77-female100)/(female100-female1000)),1/100 * 10 ^ ((female!A77-female100)/(female10-female100)))</f>
        <v>2.5118864315095805E-2</v>
      </c>
      <c r="E77">
        <f t="shared" si="11"/>
        <v>-1.6622269821084448</v>
      </c>
      <c r="F77">
        <f t="shared" si="12"/>
        <v>-1.5999999999999999</v>
      </c>
      <c r="G77">
        <f t="shared" si="8"/>
        <v>10.214825965984422</v>
      </c>
      <c r="H77">
        <f t="shared" si="9"/>
        <v>0.60711791294818085</v>
      </c>
      <c r="I77">
        <f t="shared" si="13"/>
        <v>13.060126780778882</v>
      </c>
      <c r="J77">
        <f>20+female08*(female67-female!A77)</f>
        <v>13.6</v>
      </c>
    </row>
    <row r="78" spans="1:10" x14ac:dyDescent="0.25">
      <c r="A78">
        <v>76</v>
      </c>
      <c r="B78" s="1">
        <v>78382</v>
      </c>
      <c r="C78" s="2">
        <f t="shared" si="10"/>
        <v>2.4397183026715355E-2</v>
      </c>
      <c r="D78">
        <f>IF(female!A78&lt;=female100,1/100 * 10 ^ ((female!A78-female100)/(female100-female1000)),1/100 * 10 ^ ((female!A78-female100)/(female10-female100)))</f>
        <v>2.8183829312644543E-2</v>
      </c>
      <c r="E78">
        <f t="shared" si="11"/>
        <v>-1.6126603157341799</v>
      </c>
      <c r="F78">
        <f t="shared" si="12"/>
        <v>-1.5499999999999998</v>
      </c>
      <c r="G78">
        <f t="shared" si="8"/>
        <v>9.7966501386094595</v>
      </c>
      <c r="H78">
        <f t="shared" si="9"/>
        <v>0.62320133562044067</v>
      </c>
      <c r="I78">
        <f t="shared" si="13"/>
        <v>12.339589681772457</v>
      </c>
      <c r="J78">
        <f>20+female08*(female67-female!A78)</f>
        <v>12.8</v>
      </c>
    </row>
    <row r="79" spans="1:10" x14ac:dyDescent="0.25">
      <c r="A79">
        <v>77</v>
      </c>
      <c r="B79" s="1">
        <v>76469.7</v>
      </c>
      <c r="C79" s="2">
        <f t="shared" si="10"/>
        <v>2.7918247358103852E-2</v>
      </c>
      <c r="D79">
        <f>IF(female!A79&lt;=female100,1/100 * 10 ^ ((female!A79-female100)/(female100-female1000)),1/100 * 10 ^ ((female!A79-female100)/(female10-female100)))</f>
        <v>3.1622776601683798E-2</v>
      </c>
      <c r="E79">
        <f t="shared" si="11"/>
        <v>-1.5541118491790968</v>
      </c>
      <c r="F79">
        <f t="shared" si="12"/>
        <v>-1.4999999999999998</v>
      </c>
      <c r="G79">
        <f t="shared" si="8"/>
        <v>9.3772957447337468</v>
      </c>
      <c r="H79">
        <f t="shared" si="9"/>
        <v>0.63933005846950408</v>
      </c>
      <c r="I79">
        <f t="shared" si="13"/>
        <v>11.635665739981834</v>
      </c>
      <c r="J79">
        <f>20+female08*(female67-female!A79)</f>
        <v>12</v>
      </c>
    </row>
    <row r="80" spans="1:10" x14ac:dyDescent="0.25">
      <c r="A80">
        <v>78</v>
      </c>
      <c r="B80" s="1">
        <v>74334.8</v>
      </c>
      <c r="C80" s="2">
        <f t="shared" si="10"/>
        <v>3.1418662591410754E-2</v>
      </c>
      <c r="D80">
        <f>IF(female!A80&lt;=female100,1/100 * 10 ^ ((female!A80-female100)/(female100-female1000)),1/100 * 10 ^ ((female!A80-female100)/(female10-female100)))</f>
        <v>3.5481338923357558E-2</v>
      </c>
      <c r="E80">
        <f t="shared" si="11"/>
        <v>-1.5028123056592648</v>
      </c>
      <c r="F80">
        <f t="shared" si="12"/>
        <v>-1.4499999999999997</v>
      </c>
      <c r="G80">
        <f t="shared" si="8"/>
        <v>8.9626078782415348</v>
      </c>
      <c r="H80">
        <f t="shared" si="9"/>
        <v>0.65527926197462372</v>
      </c>
      <c r="I80">
        <f t="shared" si="13"/>
        <v>10.955482740744426</v>
      </c>
      <c r="J80">
        <f>20+female08*(female67-female!A80)</f>
        <v>11.2</v>
      </c>
    </row>
    <row r="81" spans="1:10" x14ac:dyDescent="0.25">
      <c r="A81">
        <v>79</v>
      </c>
      <c r="B81" s="1">
        <v>71999.3</v>
      </c>
      <c r="C81" s="2">
        <f t="shared" si="10"/>
        <v>3.5712847208236788E-2</v>
      </c>
      <c r="D81">
        <f>IF(female!A81&lt;=female100,1/100 * 10 ^ ((female!A81-female100)/(female100-female1000)),1/100 * 10 ^ ((female!A81-female100)/(female10-female100)))</f>
        <v>3.9810717055349727E-2</v>
      </c>
      <c r="E81">
        <f t="shared" si="11"/>
        <v>-1.4471755242812117</v>
      </c>
      <c r="F81">
        <f t="shared" si="12"/>
        <v>-1.4</v>
      </c>
      <c r="G81">
        <f t="shared" si="8"/>
        <v>8.5497333817385606</v>
      </c>
      <c r="H81">
        <f t="shared" si="9"/>
        <v>0.67115867790870898</v>
      </c>
      <c r="I81">
        <f t="shared" si="13"/>
        <v>10.29463575946834</v>
      </c>
      <c r="J81">
        <f>20+female08*(female67-female!A81)</f>
        <v>10.399999999999999</v>
      </c>
    </row>
    <row r="82" spans="1:10" x14ac:dyDescent="0.25">
      <c r="A82">
        <v>80</v>
      </c>
      <c r="B82" s="1">
        <v>69428</v>
      </c>
      <c r="C82" s="2">
        <f t="shared" si="10"/>
        <v>3.9610819842138704E-2</v>
      </c>
      <c r="D82">
        <f>IF(female!A82&lt;=female100,1/100 * 10 ^ ((female!A82-female100)/(female100-female1000)),1/100 * 10 ^ ((female!A82-female100)/(female10-female100)))</f>
        <v>4.466835921509632E-2</v>
      </c>
      <c r="E82">
        <f t="shared" si="11"/>
        <v>-1.4021861687233981</v>
      </c>
      <c r="F82">
        <f t="shared" si="12"/>
        <v>-1.3499999999999999</v>
      </c>
      <c r="G82">
        <f t="shared" si="8"/>
        <v>8.1425151152082957</v>
      </c>
      <c r="H82">
        <f t="shared" si="9"/>
        <v>0.68682049314810467</v>
      </c>
      <c r="I82">
        <f t="shared" si="13"/>
        <v>9.6573848942312726</v>
      </c>
      <c r="J82">
        <f>20+female08*(female67-female!A82)</f>
        <v>9.6</v>
      </c>
    </row>
    <row r="83" spans="1:10" x14ac:dyDescent="0.25">
      <c r="A83">
        <v>81</v>
      </c>
      <c r="B83" s="1">
        <v>66677.899999999994</v>
      </c>
      <c r="C83" s="2">
        <f t="shared" si="10"/>
        <v>4.5127396033768204E-2</v>
      </c>
      <c r="D83">
        <f>IF(female!A83&lt;=female100,1/100 * 10 ^ ((female!A83-female100)/(female100-female1000)),1/100 * 10 ^ ((female!A83-female100)/(female10-female100)))</f>
        <v>5.0118723362727227E-2</v>
      </c>
      <c r="E83">
        <f t="shared" si="11"/>
        <v>-1.3455597256598335</v>
      </c>
      <c r="F83">
        <f t="shared" si="12"/>
        <v>-1.2999999999999998</v>
      </c>
      <c r="G83">
        <f t="shared" si="8"/>
        <v>7.7345891366619055</v>
      </c>
      <c r="H83">
        <f t="shared" si="9"/>
        <v>0.70250946904773659</v>
      </c>
      <c r="I83">
        <f t="shared" si="13"/>
        <v>9.0350771160562768</v>
      </c>
      <c r="J83">
        <f>20+female08*(female67-female!A83)</f>
        <v>8.7999999999999989</v>
      </c>
    </row>
    <row r="84" spans="1:10" x14ac:dyDescent="0.25">
      <c r="A84">
        <v>82</v>
      </c>
      <c r="B84" s="1">
        <v>63668.9</v>
      </c>
      <c r="C84" s="2">
        <f t="shared" si="10"/>
        <v>5.0197192035672043E-2</v>
      </c>
      <c r="D84">
        <f>IF(female!A84&lt;=female100,1/100 * 10 ^ ((female!A84-female100)/(female100-female1000)),1/100 * 10 ^ ((female!A84-female100)/(female10-female100)))</f>
        <v>5.6234132519034918E-2</v>
      </c>
      <c r="E84">
        <f t="shared" si="11"/>
        <v>-1.29932057603268</v>
      </c>
      <c r="F84">
        <f t="shared" si="12"/>
        <v>-1.2499999999999998</v>
      </c>
      <c r="G84">
        <f t="shared" si="8"/>
        <v>7.3349813085391142</v>
      </c>
      <c r="H84">
        <f t="shared" si="9"/>
        <v>0.71787843627370351</v>
      </c>
      <c r="I84">
        <f t="shared" si="13"/>
        <v>8.4384459043063238</v>
      </c>
      <c r="J84">
        <f>20+female08*(female67-female!A84)</f>
        <v>8</v>
      </c>
    </row>
    <row r="85" spans="1:10" x14ac:dyDescent="0.25">
      <c r="A85">
        <v>83</v>
      </c>
      <c r="B85" s="1">
        <v>60472.9</v>
      </c>
      <c r="C85" s="2">
        <f t="shared" si="10"/>
        <v>5.715452706915003E-2</v>
      </c>
      <c r="D85">
        <f>IF(female!A85&lt;=female100,1/100 * 10 ^ ((female!A85-female100)/(female100-female1000)),1/100 * 10 ^ ((female!A85-female100)/(female10-female100)))</f>
        <v>6.3095734448019344E-2</v>
      </c>
      <c r="E85">
        <f t="shared" si="11"/>
        <v>-1.2429493645113103</v>
      </c>
      <c r="F85">
        <f t="shared" si="12"/>
        <v>-1.1999999999999997</v>
      </c>
      <c r="G85">
        <f t="shared" si="8"/>
        <v>6.9365772617594965</v>
      </c>
      <c r="H85">
        <f t="shared" si="9"/>
        <v>0.73320101377836155</v>
      </c>
      <c r="I85">
        <f t="shared" si="13"/>
        <v>7.8579937201075021</v>
      </c>
      <c r="J85">
        <f>20+female08*(female67-female!A85)</f>
        <v>7.1999999999999993</v>
      </c>
    </row>
    <row r="86" spans="1:10" x14ac:dyDescent="0.25">
      <c r="A86">
        <v>84</v>
      </c>
      <c r="B86" s="1">
        <v>57016.6</v>
      </c>
      <c r="C86" s="2">
        <f t="shared" si="10"/>
        <v>6.5140678328767382E-2</v>
      </c>
      <c r="D86">
        <f>IF(female!A86&lt;=female100,1/100 * 10 ^ ((female!A86-female100)/(female100-female1000)),1/100 * 10 ^ ((female!A86-female100)/(female10-female100)))</f>
        <v>7.0794578438413802E-2</v>
      </c>
      <c r="E86">
        <f t="shared" si="11"/>
        <v>-1.1861477233132589</v>
      </c>
      <c r="F86">
        <f t="shared" si="12"/>
        <v>-1.1499999999999997</v>
      </c>
      <c r="G86">
        <f t="shared" si="8"/>
        <v>6.5483056656546008</v>
      </c>
      <c r="H86">
        <f t="shared" si="9"/>
        <v>0.7481337584065374</v>
      </c>
      <c r="I86">
        <f t="shared" si="13"/>
        <v>7.3040293254366091</v>
      </c>
      <c r="J86">
        <f>20+female08*(female67-female!A86)</f>
        <v>6.3999999999999986</v>
      </c>
    </row>
    <row r="87" spans="1:10" x14ac:dyDescent="0.25">
      <c r="A87">
        <v>85</v>
      </c>
      <c r="B87" s="1">
        <v>53302.5</v>
      </c>
      <c r="C87" s="2">
        <f t="shared" si="10"/>
        <v>7.3748886074761974E-2</v>
      </c>
      <c r="D87">
        <f>IF(female!A87&lt;=female100,1/100 * 10 ^ ((female!A87-female100)/(female100-female1000)),1/100 * 10 ^ ((female!A87-female100)/(female10-female100)))</f>
        <v>7.943282347242818E-2</v>
      </c>
      <c r="E87">
        <f t="shared" si="11"/>
        <v>-1.1322445350140382</v>
      </c>
      <c r="F87">
        <f t="shared" si="12"/>
        <v>-1.0999999999999999</v>
      </c>
      <c r="G87">
        <f t="shared" si="8"/>
        <v>6.1723060983821876</v>
      </c>
      <c r="H87">
        <f t="shared" si="9"/>
        <v>0.76259434322113728</v>
      </c>
      <c r="I87">
        <f t="shared" si="13"/>
        <v>6.7781317656149138</v>
      </c>
      <c r="J87">
        <f>20+female08*(female67-female!A87)</f>
        <v>5.6</v>
      </c>
    </row>
    <row r="88" spans="1:10" x14ac:dyDescent="0.25">
      <c r="A88">
        <v>86</v>
      </c>
      <c r="B88" s="1">
        <v>49371.5</v>
      </c>
      <c r="C88" s="2">
        <f t="shared" si="10"/>
        <v>8.4520421700778822E-2</v>
      </c>
      <c r="D88">
        <f>IF(female!A88&lt;=female100,1/100 * 10 ^ ((female!A88-female100)/(female100-female1000)),1/100 * 10 ^ ((female!A88-female100)/(female10-female100)))</f>
        <v>8.9125093813374578E-2</v>
      </c>
      <c r="E88">
        <f t="shared" si="11"/>
        <v>-1.0730383447732454</v>
      </c>
      <c r="F88">
        <f t="shared" si="12"/>
        <v>-1.0499999999999998</v>
      </c>
      <c r="G88">
        <f t="shared" si="8"/>
        <v>5.8074945999489023</v>
      </c>
      <c r="H88">
        <f t="shared" si="9"/>
        <v>0.77662441648980596</v>
      </c>
      <c r="I88">
        <f t="shared" si="13"/>
        <v>6.2780018520135892</v>
      </c>
      <c r="J88">
        <f>20+female08*(female67-female!A88)</f>
        <v>4.7999999999999989</v>
      </c>
    </row>
    <row r="89" spans="1:10" x14ac:dyDescent="0.25">
      <c r="A89">
        <v>87</v>
      </c>
      <c r="B89" s="1">
        <v>45198.6</v>
      </c>
      <c r="C89" s="2">
        <f t="shared" si="10"/>
        <v>9.5918900142924812E-2</v>
      </c>
      <c r="D89">
        <f>IF(female!A89&lt;=female100,1/100 * 10 ^ ((female!A89-female100)/(female100-female1000)),1/100 * 10 ^ ((female!A89-female100)/(female10-female100)))</f>
        <v>0.1</v>
      </c>
      <c r="E89">
        <f t="shared" si="11"/>
        <v>-1.0180958097319472</v>
      </c>
      <c r="F89">
        <f t="shared" si="12"/>
        <v>-0.99999999999999978</v>
      </c>
      <c r="G89">
        <f t="shared" si="8"/>
        <v>5.4613936809333099</v>
      </c>
      <c r="H89">
        <f t="shared" si="9"/>
        <v>0.78993457482920948</v>
      </c>
      <c r="I89">
        <f t="shared" si="13"/>
        <v>5.8114481076114952</v>
      </c>
      <c r="J89">
        <f>20+female08*(female67-female!A89)</f>
        <v>4</v>
      </c>
    </row>
    <row r="90" spans="1:10" x14ac:dyDescent="0.25">
      <c r="A90">
        <v>88</v>
      </c>
      <c r="B90" s="1">
        <v>40863.199999999997</v>
      </c>
      <c r="C90" s="2">
        <f t="shared" si="10"/>
        <v>0.10779625677871518</v>
      </c>
      <c r="D90">
        <f>IF(female!A90&lt;=female100,1/100 * 10 ^ ((female!A90-female100)/(female100-female1000)),1/100 * 10 ^ ((female!A90-female100)/(female10-female100)))</f>
        <v>0.11220184543019636</v>
      </c>
      <c r="E90">
        <f t="shared" si="11"/>
        <v>-0.96739631974829399</v>
      </c>
      <c r="F90">
        <f t="shared" si="12"/>
        <v>-0.94999999999999984</v>
      </c>
      <c r="G90">
        <f t="shared" si="8"/>
        <v>5.132116387461422</v>
      </c>
      <c r="H90">
        <f t="shared" si="9"/>
        <v>0.80259730879692559</v>
      </c>
      <c r="I90">
        <f t="shared" si="13"/>
        <v>5.3749686377153267</v>
      </c>
      <c r="J90">
        <f>20+female08*(female67-female!A90)</f>
        <v>3.1999999999999993</v>
      </c>
    </row>
    <row r="91" spans="1:10" x14ac:dyDescent="0.25">
      <c r="A91">
        <v>89</v>
      </c>
      <c r="B91" s="1">
        <v>36458.300000000003</v>
      </c>
      <c r="C91" s="2">
        <f t="shared" si="10"/>
        <v>0.12161016832929687</v>
      </c>
      <c r="D91">
        <f>IF(female!A91&lt;=female100,1/100 * 10 ^ ((female!A91-female100)/(female100-female1000)),1/100 * 10 ^ ((female!A91-female100)/(female10-female100)))</f>
        <v>0.12589254117941681</v>
      </c>
      <c r="E91">
        <f t="shared" si="11"/>
        <v>-0.91503011038666715</v>
      </c>
      <c r="F91">
        <f t="shared" si="12"/>
        <v>-0.89999999999999969</v>
      </c>
      <c r="G91">
        <f t="shared" si="8"/>
        <v>4.8166140028108302</v>
      </c>
      <c r="H91">
        <f t="shared" si="9"/>
        <v>0.81472976312070922</v>
      </c>
      <c r="I91">
        <f t="shared" si="13"/>
        <v>4.9639634441729026</v>
      </c>
      <c r="J91">
        <f>20+female08*(female67-female!A91)</f>
        <v>2.3999999999999986</v>
      </c>
    </row>
    <row r="92" spans="1:10" x14ac:dyDescent="0.25">
      <c r="A92">
        <v>90</v>
      </c>
      <c r="B92" s="1">
        <v>32024.6</v>
      </c>
      <c r="C92" s="2">
        <f t="shared" si="10"/>
        <v>0.13646384342037052</v>
      </c>
      <c r="D92">
        <f>IF(female!A92&lt;=female100,1/100 * 10 ^ ((female!A92-female100)/(female100-female1000)),1/100 * 10 ^ ((female!A92-female100)/(female10-female100)))</f>
        <v>0.14125375446227545</v>
      </c>
      <c r="E92">
        <f t="shared" si="11"/>
        <v>-0.86498240124640513</v>
      </c>
      <c r="F92">
        <f t="shared" si="12"/>
        <v>-0.84999999999999987</v>
      </c>
      <c r="G92">
        <f t="shared" si="8"/>
        <v>4.5188120579374988</v>
      </c>
      <c r="H92">
        <f t="shared" si="9"/>
        <v>0.82618076752543679</v>
      </c>
      <c r="I92">
        <f t="shared" si="13"/>
        <v>4.5819844256193338</v>
      </c>
      <c r="J92">
        <f>20+female08*(female67-female!A92)</f>
        <v>1.5999999999999979</v>
      </c>
    </row>
    <row r="93" spans="1:10" x14ac:dyDescent="0.25">
      <c r="A93">
        <v>91</v>
      </c>
      <c r="B93" s="1">
        <v>27654.400000000001</v>
      </c>
      <c r="C93" s="2">
        <f t="shared" si="10"/>
        <v>0.15344032052765574</v>
      </c>
      <c r="D93">
        <f>IF(female!A93&lt;=female100,1/100 * 10 ^ ((female!A93-female100)/(female100-female1000)),1/100 * 10 ^ ((female!A93-female100)/(female10-female100)))</f>
        <v>0.15848931924611137</v>
      </c>
      <c r="E93">
        <f t="shared" si="11"/>
        <v>-0.81406050295725674</v>
      </c>
      <c r="F93">
        <f t="shared" si="12"/>
        <v>-0.79999999999999993</v>
      </c>
      <c r="G93">
        <f t="shared" si="8"/>
        <v>4.2378822384810455</v>
      </c>
      <c r="H93">
        <f t="shared" si="9"/>
        <v>0.83698192519103332</v>
      </c>
      <c r="I93">
        <f t="shared" si="13"/>
        <v>4.2270567590216714</v>
      </c>
      <c r="J93">
        <f>20+female08*(female67-female!A93)</f>
        <v>0.79999999999999716</v>
      </c>
    </row>
    <row r="94" spans="1:10" x14ac:dyDescent="0.25">
      <c r="A94">
        <v>92</v>
      </c>
      <c r="B94" s="1">
        <v>23411.1</v>
      </c>
      <c r="C94" s="2">
        <f t="shared" si="10"/>
        <v>0.17102571002644038</v>
      </c>
      <c r="D94">
        <f>IF(female!A94&lt;=female100,1/100 * 10 ^ ((female!A94-female100)/(female100-female1000)),1/100 * 10 ^ ((female!A94-female100)/(female10-female100)))</f>
        <v>0.17782794100389235</v>
      </c>
      <c r="E94">
        <f t="shared" si="11"/>
        <v>-0.76693859789259577</v>
      </c>
      <c r="F94">
        <f t="shared" si="12"/>
        <v>-0.74999999999999978</v>
      </c>
      <c r="G94">
        <f t="shared" si="8"/>
        <v>3.9777438137842416</v>
      </c>
      <c r="H94">
        <f t="shared" si="9"/>
        <v>0.84698208414312148</v>
      </c>
      <c r="I94">
        <f t="shared" si="13"/>
        <v>3.9025918661100465</v>
      </c>
      <c r="J94">
        <f>20+female08*(female67-female!A94)</f>
        <v>0</v>
      </c>
    </row>
    <row r="95" spans="1:10" x14ac:dyDescent="0.25">
      <c r="A95">
        <v>93</v>
      </c>
      <c r="B95" s="1">
        <v>19407.2</v>
      </c>
      <c r="C95" s="2">
        <f t="shared" si="10"/>
        <v>0.18956881981944845</v>
      </c>
      <c r="D95">
        <f>IF(female!A95&lt;=female100,1/100 * 10 ^ ((female!A95-female100)/(female100-female1000)),1/100 * 10 ^ ((female!A95-female100)/(female10-female100)))</f>
        <v>0.19952623149688806</v>
      </c>
      <c r="E95">
        <f t="shared" si="11"/>
        <v>-0.72223309365373733</v>
      </c>
      <c r="F95">
        <f t="shared" si="12"/>
        <v>-0.69999999999999973</v>
      </c>
      <c r="G95">
        <f t="shared" si="8"/>
        <v>3.7357655162434367</v>
      </c>
      <c r="H95">
        <f t="shared" si="9"/>
        <v>0.85628187275270795</v>
      </c>
      <c r="I95">
        <f t="shared" si="13"/>
        <v>3.6045806935925282</v>
      </c>
      <c r="J95">
        <f>20+female08*(female67-female!A95)</f>
        <v>-0.80000000000000071</v>
      </c>
    </row>
    <row r="96" spans="1:10" x14ac:dyDescent="0.25">
      <c r="A96">
        <v>94</v>
      </c>
      <c r="B96" s="1">
        <v>15728.2</v>
      </c>
      <c r="C96" s="2">
        <f t="shared" si="10"/>
        <v>0.20786866901489054</v>
      </c>
      <c r="D96">
        <f>IF(female!A96&lt;=female100,1/100 * 10 ^ ((female!A96-female100)/(female100-female1000)),1/100 * 10 ^ ((female!A96-female100)/(female10-female100)))</f>
        <v>0.22387211385683403</v>
      </c>
      <c r="E96">
        <f t="shared" si="11"/>
        <v>-0.68221096472981746</v>
      </c>
      <c r="F96">
        <f t="shared" si="12"/>
        <v>-0.6499999999999998</v>
      </c>
      <c r="G96">
        <f t="shared" si="8"/>
        <v>3.5107189931405514</v>
      </c>
      <c r="H96">
        <f t="shared" si="9"/>
        <v>0.86492763973765652</v>
      </c>
      <c r="I96">
        <f t="shared" si="13"/>
        <v>3.3307764675353138</v>
      </c>
      <c r="J96">
        <f>20+female08*(female67-female!A96)</f>
        <v>-1.6000000000000014</v>
      </c>
    </row>
    <row r="97" spans="1:10" x14ac:dyDescent="0.25">
      <c r="A97">
        <v>95</v>
      </c>
      <c r="B97" s="1">
        <v>12458.8</v>
      </c>
      <c r="C97" s="2">
        <f t="shared" si="10"/>
        <v>0.23022281439625</v>
      </c>
      <c r="D97">
        <f>IF(female!A97&lt;=female100,1/100 * 10 ^ ((female!A97-female100)/(female100-female1000)),1/100 * 10 ^ ((female!A97-female100)/(female10-female100)))</f>
        <v>0.25118864315095801</v>
      </c>
      <c r="E97">
        <f t="shared" si="11"/>
        <v>-0.63785164128203842</v>
      </c>
      <c r="F97">
        <f t="shared" si="12"/>
        <v>-0.6</v>
      </c>
      <c r="G97">
        <f t="shared" si="8"/>
        <v>3.2963571199978938</v>
      </c>
      <c r="H97">
        <f t="shared" si="9"/>
        <v>0.87315833783788821</v>
      </c>
      <c r="I97">
        <f t="shared" si="13"/>
        <v>3.0736201268732888</v>
      </c>
      <c r="J97">
        <f>20+female08*(female67-female!A97)</f>
        <v>-2.4000000000000021</v>
      </c>
    </row>
    <row r="98" spans="1:10" x14ac:dyDescent="0.25">
      <c r="A98">
        <v>96</v>
      </c>
      <c r="B98" s="1">
        <v>9590.5</v>
      </c>
      <c r="C98" s="2">
        <f t="shared" si="10"/>
        <v>0.25317762369011004</v>
      </c>
      <c r="D98">
        <f>IF(female!A98&lt;=female100,1/100 * 10 ^ ((female!A98-female100)/(female100-female1000)),1/100 * 10 ^ ((female!A98-female100)/(female10-female100)))</f>
        <v>0.28183829312644548</v>
      </c>
      <c r="E98">
        <f t="shared" si="11"/>
        <v>-0.59657468071369246</v>
      </c>
      <c r="F98">
        <f t="shared" si="12"/>
        <v>-0.54999999999999982</v>
      </c>
      <c r="G98">
        <f t="shared" ref="G98:G112" si="14">1 + G99/(1+i_) * (1-C98)</f>
        <v>3.1024710129914967</v>
      </c>
      <c r="H98">
        <f t="shared" ref="H98:H112" si="15">C98/(1+i_) + (1-C98) * H99 / (1+i_)</f>
        <v>0.88059489113527656</v>
      </c>
      <c r="I98">
        <f t="shared" si="13"/>
        <v>2.8433312587131985</v>
      </c>
      <c r="J98">
        <f>20+female08*(female67-female!A98)</f>
        <v>-3.2000000000000028</v>
      </c>
    </row>
    <row r="99" spans="1:10" x14ac:dyDescent="0.25">
      <c r="A99">
        <v>97</v>
      </c>
      <c r="B99" s="1">
        <v>7162.4</v>
      </c>
      <c r="C99" s="2">
        <f t="shared" si="10"/>
        <v>0.27793756282810228</v>
      </c>
      <c r="D99">
        <f>IF(female!A99&lt;=female100,1/100 * 10 ^ ((female!A99-female100)/(female100-female1000)),1/100 * 10 ^ ((female!A99-female100)/(female10-female100)))</f>
        <v>0.31622776601683805</v>
      </c>
      <c r="E99">
        <f t="shared" si="11"/>
        <v>-0.55605275503421725</v>
      </c>
      <c r="F99">
        <f t="shared" si="12"/>
        <v>-0.49999999999999983</v>
      </c>
      <c r="G99">
        <f t="shared" si="14"/>
        <v>2.9278311990532151</v>
      </c>
      <c r="H99">
        <f t="shared" si="15"/>
        <v>0.88728067624960705</v>
      </c>
      <c r="I99">
        <f t="shared" si="13"/>
        <v>2.6377357361623099</v>
      </c>
      <c r="J99">
        <f>20+female08*(female67-female!A99)</f>
        <v>-4</v>
      </c>
    </row>
    <row r="100" spans="1:10" x14ac:dyDescent="0.25">
      <c r="A100">
        <v>98</v>
      </c>
      <c r="B100" s="1">
        <v>5171.7</v>
      </c>
      <c r="C100" s="2">
        <f t="shared" si="10"/>
        <v>0.29965001836920158</v>
      </c>
      <c r="D100">
        <f>IF(female!A100&lt;=female100,1/100 * 10 ^ ((female!A100-female100)/(female100-female1000)),1/100 * 10 ^ ((female!A100-female100)/(female10-female100)))</f>
        <v>0.35481338923357558</v>
      </c>
      <c r="E100">
        <f t="shared" ref="E100:E112" si="16">LN(C100)/LN(10)</f>
        <v>-0.52338569134429369</v>
      </c>
      <c r="F100">
        <f t="shared" ref="F100:F112" si="17">LN(D100)/LN(10)</f>
        <v>-0.44999999999999984</v>
      </c>
      <c r="G100">
        <f t="shared" si="14"/>
        <v>2.7766912441368792</v>
      </c>
      <c r="H100">
        <f t="shared" si="15"/>
        <v>0.8930451263980882</v>
      </c>
      <c r="I100">
        <f t="shared" ref="I100:I111" si="18">(I101+1)*(1-C100)+ 0.5 * C100</f>
        <v>2.4605967934506889</v>
      </c>
      <c r="J100">
        <f>20+female08*(female67-female!A100)</f>
        <v>-4.8000000000000007</v>
      </c>
    </row>
    <row r="101" spans="1:10" x14ac:dyDescent="0.25">
      <c r="A101">
        <v>99</v>
      </c>
      <c r="B101" s="1">
        <v>3622</v>
      </c>
      <c r="C101" s="2">
        <f t="shared" si="10"/>
        <v>0.31990612921038097</v>
      </c>
      <c r="D101">
        <f>IF(female!A101&lt;=female100,1/100 * 10 ^ ((female!A101-female100)/(female100-female1000)),1/100 * 10 ^ ((female!A101-female100)/(female10-female100)))</f>
        <v>0.39810717055349754</v>
      </c>
      <c r="E101">
        <f t="shared" si="16"/>
        <v>-0.49497743901327751</v>
      </c>
      <c r="F101">
        <f t="shared" si="17"/>
        <v>-0.39999999999999963</v>
      </c>
      <c r="G101">
        <f t="shared" si="14"/>
        <v>2.6383364637202669</v>
      </c>
      <c r="H101">
        <f t="shared" si="15"/>
        <v>0.89828932617358159</v>
      </c>
      <c r="I101">
        <f t="shared" si="18"/>
        <v>2.2994529090803222</v>
      </c>
      <c r="J101">
        <f>20+female08*(female67-female!A101)</f>
        <v>-5.6000000000000014</v>
      </c>
    </row>
    <row r="102" spans="1:10" x14ac:dyDescent="0.25">
      <c r="A102">
        <v>100</v>
      </c>
      <c r="B102">
        <v>2463.3000000000002</v>
      </c>
      <c r="C102" s="2">
        <f>C101*C101/C100</f>
        <v>0.34153153756952215</v>
      </c>
      <c r="D102">
        <f>IF(female!A102&lt;=female100,1/100 * 10 ^ ((female!A102-female100)/(female100-female1000)),1/100 * 10 ^ ((female!A102-female100)/(female10-female100)))</f>
        <v>0.44668359215096326</v>
      </c>
      <c r="E102">
        <f t="shared" si="16"/>
        <v>-0.46656918668226122</v>
      </c>
      <c r="F102">
        <f t="shared" si="17"/>
        <v>-0.34999999999999981</v>
      </c>
      <c r="G102">
        <f t="shared" si="14"/>
        <v>2.5053452110821253</v>
      </c>
      <c r="H102">
        <f t="shared" si="15"/>
        <v>0.90327938009042397</v>
      </c>
      <c r="I102">
        <f t="shared" si="18"/>
        <v>2.1458890255709524</v>
      </c>
      <c r="J102">
        <f>20+female08*(female67-female!A102)</f>
        <v>-6.4000000000000021</v>
      </c>
    </row>
    <row r="103" spans="1:10" x14ac:dyDescent="0.25">
      <c r="A103">
        <f>A102+1</f>
        <v>101</v>
      </c>
      <c r="B103" s="1">
        <f>B102*(1-C102)</f>
        <v>1622.0053635049962</v>
      </c>
      <c r="C103" s="2">
        <f t="shared" ref="C103:C112" si="19">C102*C102/C101</f>
        <v>0.36461880690598791</v>
      </c>
      <c r="D103">
        <f>IF(female!A103&lt;=female100,1/100 * 10 ^ ((female!A103-female100)/(female100-female1000)),1/100 * 10 ^ ((female!A103-female100)/(female10-female100)))</f>
        <v>0.50118723362727235</v>
      </c>
      <c r="E103">
        <f t="shared" si="16"/>
        <v>-0.43816093435124492</v>
      </c>
      <c r="F103">
        <f t="shared" si="17"/>
        <v>-0.29999999999999993</v>
      </c>
      <c r="G103">
        <f t="shared" si="14"/>
        <v>2.377576313597106</v>
      </c>
      <c r="H103">
        <f t="shared" si="15"/>
        <v>0.90798428753547755</v>
      </c>
      <c r="I103">
        <f t="shared" si="18"/>
        <v>1.9995715352802157</v>
      </c>
      <c r="J103">
        <f>20+female08*(female67-female!A103)</f>
        <v>-7.2000000000000028</v>
      </c>
    </row>
    <row r="104" spans="1:10" x14ac:dyDescent="0.25">
      <c r="A104">
        <f t="shared" ref="A104:A112" si="20">A103+1</f>
        <v>102</v>
      </c>
      <c r="B104" s="1">
        <f t="shared" ref="B104:B112" si="21">B103*(1-C103)</f>
        <v>1030.5917030686912</v>
      </c>
      <c r="C104" s="2">
        <f t="shared" si="19"/>
        <v>0.38926675789782211</v>
      </c>
      <c r="D104">
        <f>IF(female!A104&lt;=female100,1/100 * 10 ^ ((female!A104-female100)/(female100-female1000)),1/100 * 10 ^ ((female!A104-female100)/(female10-female100)))</f>
        <v>0.56234132519034918</v>
      </c>
      <c r="E104">
        <f t="shared" si="16"/>
        <v>-0.40975268202022858</v>
      </c>
      <c r="F104">
        <f t="shared" si="17"/>
        <v>-0.24999999999999992</v>
      </c>
      <c r="G104">
        <f t="shared" si="14"/>
        <v>2.2548343918782132</v>
      </c>
      <c r="H104">
        <f t="shared" si="15"/>
        <v>0.91234184837626686</v>
      </c>
      <c r="I104">
        <f t="shared" si="18"/>
        <v>1.8601131912293423</v>
      </c>
      <c r="J104">
        <f>20+female08*(female67-female!A104)</f>
        <v>-8</v>
      </c>
    </row>
    <row r="105" spans="1:10" x14ac:dyDescent="0.25">
      <c r="A105">
        <f t="shared" si="20"/>
        <v>103</v>
      </c>
      <c r="B105" s="1">
        <f t="shared" si="21"/>
        <v>629.41661209874678</v>
      </c>
      <c r="C105" s="2">
        <f t="shared" si="19"/>
        <v>0.41558089142492116</v>
      </c>
      <c r="D105">
        <f>IF(female!A105&lt;=female100,1/100 * 10 ^ ((female!A105-female100)/(female100-female1000)),1/100 * 10 ^ ((female!A105-female100)/(female10-female100)))</f>
        <v>0.63095734448019369</v>
      </c>
      <c r="E105">
        <f t="shared" si="16"/>
        <v>-0.38134442968921228</v>
      </c>
      <c r="F105">
        <f t="shared" si="17"/>
        <v>-0.19999999999999968</v>
      </c>
      <c r="G105">
        <f t="shared" si="14"/>
        <v>2.1368212463126515</v>
      </c>
      <c r="H105">
        <f t="shared" si="15"/>
        <v>0.91622450824426815</v>
      </c>
      <c r="I105">
        <f t="shared" si="18"/>
        <v>1.7270168012269269</v>
      </c>
      <c r="J105">
        <f>20+female08*(female67-female!A105)</f>
        <v>-8.8000000000000007</v>
      </c>
    </row>
    <row r="106" spans="1:10" x14ac:dyDescent="0.25">
      <c r="A106">
        <f t="shared" si="20"/>
        <v>104</v>
      </c>
      <c r="B106" s="1">
        <f t="shared" si="21"/>
        <v>367.84309536509579</v>
      </c>
      <c r="C106" s="2">
        <f t="shared" si="19"/>
        <v>0.44367384014554301</v>
      </c>
      <c r="D106">
        <f>IF(female!A106&lt;=female100,1/100 * 10 ^ ((female!A106-female100)/(female100-female1000)),1/100 * 10 ^ ((female!A106-female100)/(female10-female100)))</f>
        <v>0.70794578438413869</v>
      </c>
      <c r="E106">
        <f t="shared" si="16"/>
        <v>-0.35293617735819593</v>
      </c>
      <c r="F106">
        <f t="shared" si="17"/>
        <v>-0.14999999999999949</v>
      </c>
      <c r="G106">
        <f t="shared" si="14"/>
        <v>2.0230243652501509</v>
      </c>
      <c r="H106">
        <f t="shared" si="15"/>
        <v>0.91936178893796905</v>
      </c>
      <c r="I106">
        <f t="shared" si="18"/>
        <v>1.599549421336717</v>
      </c>
      <c r="J106">
        <f>20+female08*(female67-female!A106)</f>
        <v>-9.6000000000000014</v>
      </c>
    </row>
    <row r="107" spans="1:10" x14ac:dyDescent="0.25">
      <c r="A107">
        <f t="shared" si="20"/>
        <v>105</v>
      </c>
      <c r="B107" s="1">
        <f t="shared" si="21"/>
        <v>204.64073667344056</v>
      </c>
      <c r="C107" s="2">
        <f t="shared" si="19"/>
        <v>0.47366585059904065</v>
      </c>
      <c r="D107">
        <f>IF(female!A107&lt;=female100,1/100 * 10 ^ ((female!A107-female100)/(female100-female1000)),1/100 * 10 ^ ((female!A107-female100)/(female10-female100)))</f>
        <v>0.79432823472428193</v>
      </c>
      <c r="E107">
        <f t="shared" si="16"/>
        <v>-0.32452792502717959</v>
      </c>
      <c r="F107">
        <f t="shared" si="17"/>
        <v>-9.9999999999999756E-2</v>
      </c>
      <c r="G107">
        <f t="shared" si="14"/>
        <v>1.9124488773609003</v>
      </c>
      <c r="H107">
        <f t="shared" si="15"/>
        <v>0.92115463433179645</v>
      </c>
      <c r="I107">
        <f t="shared" si="18"/>
        <v>1.4764474523800484</v>
      </c>
      <c r="J107">
        <f>20+female08*(female67-female!A107)</f>
        <v>-10.400000000000002</v>
      </c>
    </row>
    <row r="108" spans="1:10" x14ac:dyDescent="0.25">
      <c r="A108">
        <f t="shared" si="20"/>
        <v>106</v>
      </c>
      <c r="B108" s="1">
        <f t="shared" si="21"/>
        <v>107.70940806980104</v>
      </c>
      <c r="C108" s="2">
        <f t="shared" si="19"/>
        <v>0.50568529789836991</v>
      </c>
      <c r="D108">
        <f>IF(female!A108&lt;=female100,1/100 * 10 ^ ((female!A108-female100)/(female100-female1000)),1/100 * 10 ^ ((female!A108-female100)/(female10-female100)))</f>
        <v>0.89125093813374567</v>
      </c>
      <c r="E108">
        <f t="shared" si="16"/>
        <v>-0.29611967269616329</v>
      </c>
      <c r="F108">
        <f t="shared" si="17"/>
        <v>-4.9999999999999926E-2</v>
      </c>
      <c r="G108">
        <f t="shared" si="14"/>
        <v>1.8029360882917602</v>
      </c>
      <c r="H108">
        <f t="shared" si="15"/>
        <v>0.92020434102037174</v>
      </c>
      <c r="I108">
        <f t="shared" si="18"/>
        <v>1.3551854434894257</v>
      </c>
      <c r="J108">
        <f>20+female08*(female67-female!A108)</f>
        <v>-11.200000000000003</v>
      </c>
    </row>
    <row r="109" spans="1:10" x14ac:dyDescent="0.25">
      <c r="A109">
        <f t="shared" si="20"/>
        <v>107</v>
      </c>
      <c r="B109" s="1">
        <f t="shared" si="21"/>
        <v>53.242343963566611</v>
      </c>
      <c r="C109" s="2">
        <f t="shared" si="19"/>
        <v>0.53986923521541508</v>
      </c>
      <c r="D109">
        <f>IF(female!A109&lt;=female100,1/100 * 10 ^ ((female!A109-female100)/(female100-female1000)),1/100 * 10 ^ ((female!A109-female100)/(female10-female100)))</f>
        <v>1</v>
      </c>
      <c r="E109">
        <f t="shared" si="16"/>
        <v>-0.26771142036514706</v>
      </c>
      <c r="F109">
        <f t="shared" si="17"/>
        <v>0</v>
      </c>
      <c r="G109">
        <f t="shared" si="14"/>
        <v>1.6893155883754098</v>
      </c>
      <c r="H109">
        <f t="shared" si="15"/>
        <v>0.91303619909331524</v>
      </c>
      <c r="I109">
        <f t="shared" si="18"/>
        <v>1.2300425009685454</v>
      </c>
      <c r="J109">
        <f>20+female08*(female67-female!A109)</f>
        <v>-12</v>
      </c>
    </row>
    <row r="110" spans="1:10" x14ac:dyDescent="0.25">
      <c r="A110">
        <f t="shared" si="20"/>
        <v>108</v>
      </c>
      <c r="B110" s="1">
        <f t="shared" si="21"/>
        <v>24.498440446879833</v>
      </c>
      <c r="C110" s="2">
        <f t="shared" si="19"/>
        <v>0.57636398041109971</v>
      </c>
      <c r="D110">
        <f>IF(female!A110&lt;=female100,1/100 * 10 ^ ((female!A110-female100)/(female100-female1000)),1/100 * 10 ^ ((female!A110-female100)/(female10-female100)))</f>
        <v>1.1220184543019636</v>
      </c>
      <c r="E110">
        <f t="shared" si="16"/>
        <v>-0.23930316803413071</v>
      </c>
      <c r="F110">
        <f t="shared" si="17"/>
        <v>5.0000000000000044E-2</v>
      </c>
      <c r="G110">
        <f t="shared" si="14"/>
        <v>1.5580097371799189</v>
      </c>
      <c r="H110">
        <f t="shared" si="15"/>
        <v>0.89037387455158035</v>
      </c>
      <c r="I110">
        <f t="shared" si="18"/>
        <v>1.0865978909502443</v>
      </c>
      <c r="J110">
        <f>20+female08*(female67-female!A110)</f>
        <v>-12.800000000000004</v>
      </c>
    </row>
    <row r="111" spans="1:10" x14ac:dyDescent="0.25">
      <c r="A111">
        <f t="shared" si="20"/>
        <v>109</v>
      </c>
      <c r="B111" s="1">
        <f t="shared" si="21"/>
        <v>10.378421797051892</v>
      </c>
      <c r="C111" s="2">
        <f t="shared" si="19"/>
        <v>0.61532574232124204</v>
      </c>
      <c r="D111">
        <f>IF(female!A111&lt;=female100,1/100 * 10 ^ ((female!A111-female100)/(female100-female1000)),1/100 * 10 ^ ((female!A111-female100)/(female10-female100)))</f>
        <v>1.2589254117941677</v>
      </c>
      <c r="E111">
        <f t="shared" si="16"/>
        <v>-0.21089491570311439</v>
      </c>
      <c r="F111">
        <f t="shared" si="17"/>
        <v>0.10000000000000017</v>
      </c>
      <c r="G111">
        <f t="shared" si="14"/>
        <v>1.3698790939218826</v>
      </c>
      <c r="H111">
        <f t="shared" si="15"/>
        <v>0.82529537847566059</v>
      </c>
      <c r="I111">
        <f t="shared" si="18"/>
        <v>0.88467425767875807</v>
      </c>
      <c r="J111">
        <f>20+female08*(female67-female!A111)</f>
        <v>-13.600000000000001</v>
      </c>
    </row>
    <row r="112" spans="1:10" x14ac:dyDescent="0.25">
      <c r="A112">
        <f t="shared" si="20"/>
        <v>110</v>
      </c>
      <c r="B112" s="1">
        <f t="shared" si="21"/>
        <v>3.9923117006579778</v>
      </c>
      <c r="C112" s="2">
        <f t="shared" si="19"/>
        <v>0.65692128937885297</v>
      </c>
      <c r="D112">
        <f>IF(female!A112&lt;=female100,1/100 * 10 ^ ((female!A112-female100)/(female100-female1000)),1/100 * 10 ^ ((female!A112-female100)/(female10-female100)))</f>
        <v>1.4125375446227542</v>
      </c>
      <c r="E112">
        <f t="shared" si="16"/>
        <v>-0.18248666337209807</v>
      </c>
      <c r="F112">
        <f t="shared" si="17"/>
        <v>0.14999999999999994</v>
      </c>
      <c r="G112">
        <f t="shared" si="14"/>
        <v>1</v>
      </c>
      <c r="H112">
        <f t="shared" si="15"/>
        <v>0.63165508594120479</v>
      </c>
      <c r="I112">
        <v>0.5</v>
      </c>
      <c r="J112">
        <f>20+female08*(female67-female!A112)</f>
        <v>-14.399999999999999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20</vt:i4>
      </vt:variant>
    </vt:vector>
  </HeadingPairs>
  <TitlesOfParts>
    <vt:vector size="23" baseType="lpstr">
      <vt:lpstr>basis</vt:lpstr>
      <vt:lpstr>male</vt:lpstr>
      <vt:lpstr>female</vt:lpstr>
      <vt:lpstr>female08</vt:lpstr>
      <vt:lpstr>female10</vt:lpstr>
      <vt:lpstr>female100</vt:lpstr>
      <vt:lpstr>female1000</vt:lpstr>
      <vt:lpstr>female67</vt:lpstr>
      <vt:lpstr>femaleAge</vt:lpstr>
      <vt:lpstr>femaleTable</vt:lpstr>
      <vt:lpstr>i_</vt:lpstr>
      <vt:lpstr>jointTable</vt:lpstr>
      <vt:lpstr>male08</vt:lpstr>
      <vt:lpstr>male10</vt:lpstr>
      <vt:lpstr>male100</vt:lpstr>
      <vt:lpstr>male1000</vt:lpstr>
      <vt:lpstr>male64</vt:lpstr>
      <vt:lpstr>maleAge</vt:lpstr>
      <vt:lpstr>maleTable</vt:lpstr>
      <vt:lpstr>married</vt:lpstr>
      <vt:lpstr>spouse</vt:lpstr>
      <vt:lpstr>xcol</vt:lpstr>
      <vt:lpstr>ycol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David Hargreaves (CMP - Staff)</dc:creator>
  <cp:lastModifiedBy>David Hargreaves (CMP - Staff)</cp:lastModifiedBy>
  <dcterms:created xsi:type="dcterms:W3CDTF">2023-10-02T08:38:57Z</dcterms:created>
  <dcterms:modified xsi:type="dcterms:W3CDTF">2023-10-09T20:22:16Z</dcterms:modified>
</cp:coreProperties>
</file>